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CD Ratio BANK WISE" sheetId="4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L60" i="4" l="1"/>
  <c r="G60" i="4"/>
  <c r="L59" i="4"/>
  <c r="G59" i="4"/>
  <c r="J57" i="4"/>
  <c r="J58" i="4" s="1"/>
  <c r="I57" i="4"/>
  <c r="I58" i="4" s="1"/>
  <c r="H57" i="4"/>
  <c r="H58" i="4" s="1"/>
  <c r="E57" i="4"/>
  <c r="F57" i="4" s="1"/>
  <c r="D57" i="4"/>
  <c r="C57" i="4"/>
  <c r="G57" i="4" s="1"/>
  <c r="K56" i="4"/>
  <c r="L56" i="4" s="1"/>
  <c r="M56" i="4" s="1"/>
  <c r="N56" i="4" s="1"/>
  <c r="O56" i="4" s="1"/>
  <c r="Q56" i="4" s="1"/>
  <c r="G56" i="4"/>
  <c r="F56" i="4"/>
  <c r="K55" i="4"/>
  <c r="L55" i="4" s="1"/>
  <c r="M55" i="4" s="1"/>
  <c r="N55" i="4" s="1"/>
  <c r="O55" i="4" s="1"/>
  <c r="Q55" i="4" s="1"/>
  <c r="G55" i="4"/>
  <c r="F55" i="4"/>
  <c r="K54" i="4"/>
  <c r="L54" i="4" s="1"/>
  <c r="M54" i="4" s="1"/>
  <c r="N54" i="4" s="1"/>
  <c r="O54" i="4" s="1"/>
  <c r="Q54" i="4" s="1"/>
  <c r="G54" i="4"/>
  <c r="F54" i="4"/>
  <c r="K53" i="4"/>
  <c r="L53" i="4" s="1"/>
  <c r="M53" i="4" s="1"/>
  <c r="N53" i="4" s="1"/>
  <c r="O53" i="4" s="1"/>
  <c r="Q53" i="4" s="1"/>
  <c r="G53" i="4"/>
  <c r="F53" i="4"/>
  <c r="K52" i="4"/>
  <c r="L52" i="4" s="1"/>
  <c r="M52" i="4" s="1"/>
  <c r="N52" i="4" s="1"/>
  <c r="O52" i="4" s="1"/>
  <c r="Q52" i="4" s="1"/>
  <c r="G52" i="4"/>
  <c r="F52" i="4"/>
  <c r="L51" i="4"/>
  <c r="M51" i="4" s="1"/>
  <c r="N51" i="4" s="1"/>
  <c r="O51" i="4" s="1"/>
  <c r="Q51" i="4" s="1"/>
  <c r="K51" i="4"/>
  <c r="G51" i="4"/>
  <c r="F51" i="4"/>
  <c r="L50" i="4"/>
  <c r="K50" i="4"/>
  <c r="E50" i="4"/>
  <c r="O50" i="4" s="1"/>
  <c r="D50" i="4"/>
  <c r="N50" i="4" s="1"/>
  <c r="C50" i="4"/>
  <c r="G50" i="4" s="1"/>
  <c r="O49" i="4"/>
  <c r="Q49" i="4" s="1"/>
  <c r="N49" i="4"/>
  <c r="M49" i="4"/>
  <c r="L49" i="4"/>
  <c r="K49" i="4"/>
  <c r="G49" i="4"/>
  <c r="F49" i="4"/>
  <c r="O48" i="4"/>
  <c r="Q48" i="4" s="1"/>
  <c r="N48" i="4"/>
  <c r="M48" i="4"/>
  <c r="L48" i="4"/>
  <c r="K48" i="4"/>
  <c r="G48" i="4"/>
  <c r="F48" i="4"/>
  <c r="O47" i="4"/>
  <c r="Q47" i="4" s="1"/>
  <c r="N47" i="4"/>
  <c r="M47" i="4"/>
  <c r="L47" i="4"/>
  <c r="K47" i="4"/>
  <c r="G47" i="4"/>
  <c r="F47" i="4"/>
  <c r="O46" i="4"/>
  <c r="N46" i="4"/>
  <c r="M46" i="4"/>
  <c r="Q46" i="4" s="1"/>
  <c r="L46" i="4"/>
  <c r="K46" i="4"/>
  <c r="G46" i="4"/>
  <c r="F46" i="4"/>
  <c r="O45" i="4"/>
  <c r="N45" i="4"/>
  <c r="M45" i="4"/>
  <c r="Q45" i="4" s="1"/>
  <c r="L45" i="4"/>
  <c r="K45" i="4"/>
  <c r="G45" i="4"/>
  <c r="F45" i="4"/>
  <c r="Q44" i="4"/>
  <c r="O44" i="4"/>
  <c r="N44" i="4"/>
  <c r="M44" i="4"/>
  <c r="L44" i="4"/>
  <c r="K44" i="4"/>
  <c r="G44" i="4"/>
  <c r="F44" i="4"/>
  <c r="Q43" i="4"/>
  <c r="O43" i="4"/>
  <c r="N43" i="4"/>
  <c r="M43" i="4"/>
  <c r="L43" i="4"/>
  <c r="K43" i="4"/>
  <c r="G43" i="4"/>
  <c r="F43" i="4"/>
  <c r="N42" i="4"/>
  <c r="L42" i="4"/>
  <c r="K42" i="4"/>
  <c r="E42" i="4"/>
  <c r="O42" i="4" s="1"/>
  <c r="D42" i="4"/>
  <c r="C42" i="4"/>
  <c r="M42" i="4" s="1"/>
  <c r="O41" i="4"/>
  <c r="Q41" i="4" s="1"/>
  <c r="N41" i="4"/>
  <c r="M41" i="4"/>
  <c r="L41" i="4"/>
  <c r="K41" i="4"/>
  <c r="G41" i="4"/>
  <c r="F41" i="4"/>
  <c r="O40" i="4"/>
  <c r="Q40" i="4" s="1"/>
  <c r="M40" i="4"/>
  <c r="L40" i="4"/>
  <c r="K40" i="4"/>
  <c r="F40" i="4"/>
  <c r="E40" i="4"/>
  <c r="D40" i="4"/>
  <c r="N40" i="4" s="1"/>
  <c r="C40" i="4"/>
  <c r="G40" i="4" s="1"/>
  <c r="Q39" i="4"/>
  <c r="O39" i="4"/>
  <c r="N39" i="4"/>
  <c r="M39" i="4"/>
  <c r="L39" i="4"/>
  <c r="K39" i="4"/>
  <c r="G39" i="4"/>
  <c r="F39" i="4"/>
  <c r="N38" i="4"/>
  <c r="L38" i="4"/>
  <c r="K38" i="4"/>
  <c r="E38" i="4"/>
  <c r="O38" i="4" s="1"/>
  <c r="D38" i="4"/>
  <c r="C38" i="4"/>
  <c r="M38" i="4" s="1"/>
  <c r="O37" i="4"/>
  <c r="Q37" i="4" s="1"/>
  <c r="N37" i="4"/>
  <c r="M37" i="4"/>
  <c r="L37" i="4"/>
  <c r="K37" i="4"/>
  <c r="G37" i="4"/>
  <c r="F37" i="4"/>
  <c r="O36" i="4"/>
  <c r="Q36" i="4" s="1"/>
  <c r="N36" i="4"/>
  <c r="M36" i="4"/>
  <c r="L36" i="4"/>
  <c r="K36" i="4"/>
  <c r="G36" i="4"/>
  <c r="F36" i="4"/>
  <c r="O35" i="4"/>
  <c r="Q35" i="4" s="1"/>
  <c r="N35" i="4"/>
  <c r="M35" i="4"/>
  <c r="L35" i="4"/>
  <c r="K35" i="4"/>
  <c r="G35" i="4"/>
  <c r="F35" i="4"/>
  <c r="O34" i="4"/>
  <c r="Q34" i="4" s="1"/>
  <c r="N34" i="4"/>
  <c r="M34" i="4"/>
  <c r="L34" i="4"/>
  <c r="K34" i="4"/>
  <c r="G34" i="4"/>
  <c r="F34" i="4"/>
  <c r="O33" i="4"/>
  <c r="Q33" i="4" s="1"/>
  <c r="N33" i="4"/>
  <c r="M33" i="4"/>
  <c r="L33" i="4"/>
  <c r="K33" i="4"/>
  <c r="G33" i="4"/>
  <c r="F33" i="4"/>
  <c r="O32" i="4"/>
  <c r="Q32" i="4" s="1"/>
  <c r="N32" i="4"/>
  <c r="M32" i="4"/>
  <c r="L32" i="4"/>
  <c r="K32" i="4"/>
  <c r="G32" i="4"/>
  <c r="F32" i="4"/>
  <c r="O31" i="4"/>
  <c r="Q31" i="4" s="1"/>
  <c r="N31" i="4"/>
  <c r="M31" i="4"/>
  <c r="L31" i="4"/>
  <c r="K31" i="4"/>
  <c r="G31" i="4"/>
  <c r="F31" i="4"/>
  <c r="O30" i="4"/>
  <c r="Q30" i="4" s="1"/>
  <c r="N30" i="4"/>
  <c r="M30" i="4"/>
  <c r="L30" i="4"/>
  <c r="K30" i="4"/>
  <c r="G30" i="4"/>
  <c r="F30" i="4"/>
  <c r="O29" i="4"/>
  <c r="Q29" i="4" s="1"/>
  <c r="N29" i="4"/>
  <c r="M29" i="4"/>
  <c r="L29" i="4"/>
  <c r="K29" i="4"/>
  <c r="G29" i="4"/>
  <c r="F29" i="4"/>
  <c r="O28" i="4"/>
  <c r="Q28" i="4" s="1"/>
  <c r="N28" i="4"/>
  <c r="M28" i="4"/>
  <c r="L28" i="4"/>
  <c r="K28" i="4"/>
  <c r="G28" i="4"/>
  <c r="F28" i="4"/>
  <c r="O27" i="4"/>
  <c r="Q27" i="4" s="1"/>
  <c r="N27" i="4"/>
  <c r="M27" i="4"/>
  <c r="L27" i="4"/>
  <c r="K27" i="4"/>
  <c r="G27" i="4"/>
  <c r="F27" i="4"/>
  <c r="O26" i="4"/>
  <c r="Q26" i="4" s="1"/>
  <c r="N26" i="4"/>
  <c r="M26" i="4"/>
  <c r="L26" i="4"/>
  <c r="K26" i="4"/>
  <c r="G26" i="4"/>
  <c r="F26" i="4"/>
  <c r="O25" i="4"/>
  <c r="Q25" i="4" s="1"/>
  <c r="N25" i="4"/>
  <c r="M25" i="4"/>
  <c r="L25" i="4"/>
  <c r="K25" i="4"/>
  <c r="G25" i="4"/>
  <c r="F25" i="4"/>
  <c r="O24" i="4"/>
  <c r="Q24" i="4" s="1"/>
  <c r="N24" i="4"/>
  <c r="M24" i="4"/>
  <c r="L24" i="4"/>
  <c r="K24" i="4"/>
  <c r="G24" i="4"/>
  <c r="F24" i="4"/>
  <c r="O23" i="4"/>
  <c r="Q23" i="4" s="1"/>
  <c r="N23" i="4"/>
  <c r="M23" i="4"/>
  <c r="L23" i="4"/>
  <c r="K23" i="4"/>
  <c r="G23" i="4"/>
  <c r="F23" i="4"/>
  <c r="O22" i="4"/>
  <c r="Q22" i="4" s="1"/>
  <c r="N22" i="4"/>
  <c r="M22" i="4"/>
  <c r="L22" i="4"/>
  <c r="K22" i="4"/>
  <c r="G22" i="4"/>
  <c r="F22" i="4"/>
  <c r="O21" i="4"/>
  <c r="Q21" i="4" s="1"/>
  <c r="N21" i="4"/>
  <c r="M21" i="4"/>
  <c r="L21" i="4"/>
  <c r="K21" i="4"/>
  <c r="G21" i="4"/>
  <c r="F21" i="4"/>
  <c r="O20" i="4"/>
  <c r="Q20" i="4" s="1"/>
  <c r="N20" i="4"/>
  <c r="M20" i="4"/>
  <c r="L20" i="4"/>
  <c r="K20" i="4"/>
  <c r="G20" i="4"/>
  <c r="F20" i="4"/>
  <c r="O19" i="4"/>
  <c r="Q19" i="4" s="1"/>
  <c r="N19" i="4"/>
  <c r="M19" i="4"/>
  <c r="L19" i="4"/>
  <c r="K19" i="4"/>
  <c r="G19" i="4"/>
  <c r="F19" i="4"/>
  <c r="O18" i="4"/>
  <c r="Q18" i="4" s="1"/>
  <c r="M18" i="4"/>
  <c r="L18" i="4"/>
  <c r="K18" i="4"/>
  <c r="F18" i="4"/>
  <c r="E18" i="4"/>
  <c r="E58" i="4" s="1"/>
  <c r="D18" i="4"/>
  <c r="D58" i="4" s="1"/>
  <c r="C18" i="4"/>
  <c r="G18" i="4" s="1"/>
  <c r="Q17" i="4"/>
  <c r="O17" i="4"/>
  <c r="N17" i="4"/>
  <c r="M17" i="4"/>
  <c r="L17" i="4"/>
  <c r="K17" i="4"/>
  <c r="G17" i="4"/>
  <c r="F17" i="4"/>
  <c r="Q16" i="4"/>
  <c r="O16" i="4"/>
  <c r="N16" i="4"/>
  <c r="M16" i="4"/>
  <c r="L16" i="4"/>
  <c r="K16" i="4"/>
  <c r="G16" i="4"/>
  <c r="F16" i="4"/>
  <c r="Q15" i="4"/>
  <c r="O15" i="4"/>
  <c r="N15" i="4"/>
  <c r="M15" i="4"/>
  <c r="L15" i="4"/>
  <c r="K15" i="4"/>
  <c r="G15" i="4"/>
  <c r="F15" i="4"/>
  <c r="Q14" i="4"/>
  <c r="O14" i="4"/>
  <c r="N14" i="4"/>
  <c r="M14" i="4"/>
  <c r="L14" i="4"/>
  <c r="K14" i="4"/>
  <c r="G14" i="4"/>
  <c r="F14" i="4"/>
  <c r="Q13" i="4"/>
  <c r="O13" i="4"/>
  <c r="N13" i="4"/>
  <c r="M13" i="4"/>
  <c r="L13" i="4"/>
  <c r="K13" i="4"/>
  <c r="G13" i="4"/>
  <c r="F13" i="4"/>
  <c r="Q12" i="4"/>
  <c r="O12" i="4"/>
  <c r="N12" i="4"/>
  <c r="M12" i="4"/>
  <c r="L12" i="4"/>
  <c r="K12" i="4"/>
  <c r="G12" i="4"/>
  <c r="F12" i="4"/>
  <c r="Q11" i="4"/>
  <c r="O11" i="4"/>
  <c r="N11" i="4"/>
  <c r="M11" i="4"/>
  <c r="L11" i="4"/>
  <c r="K11" i="4"/>
  <c r="G11" i="4"/>
  <c r="F11" i="4"/>
  <c r="Q10" i="4"/>
  <c r="O10" i="4"/>
  <c r="N10" i="4"/>
  <c r="M10" i="4"/>
  <c r="L10" i="4"/>
  <c r="K10" i="4"/>
  <c r="G10" i="4"/>
  <c r="F10" i="4"/>
  <c r="Q9" i="4"/>
  <c r="O9" i="4"/>
  <c r="N9" i="4"/>
  <c r="M9" i="4"/>
  <c r="L9" i="4"/>
  <c r="K9" i="4"/>
  <c r="G9" i="4"/>
  <c r="F9" i="4"/>
  <c r="Q8" i="4"/>
  <c r="O8" i="4"/>
  <c r="N8" i="4"/>
  <c r="M8" i="4"/>
  <c r="L8" i="4"/>
  <c r="K8" i="4"/>
  <c r="G8" i="4"/>
  <c r="F8" i="4"/>
  <c r="Q7" i="4"/>
  <c r="O7" i="4"/>
  <c r="N7" i="4"/>
  <c r="M7" i="4"/>
  <c r="L7" i="4"/>
  <c r="K7" i="4"/>
  <c r="G7" i="4"/>
  <c r="F7" i="4"/>
  <c r="Q6" i="4"/>
  <c r="O6" i="4"/>
  <c r="N6" i="4"/>
  <c r="M6" i="4"/>
  <c r="L6" i="4"/>
  <c r="K6" i="4"/>
  <c r="G6" i="4"/>
  <c r="F6" i="4"/>
  <c r="I5" i="4"/>
  <c r="E5" i="4"/>
  <c r="D5" i="4"/>
  <c r="C5" i="4"/>
  <c r="J4" i="4"/>
  <c r="J5" i="4" s="1"/>
  <c r="I4" i="4"/>
  <c r="N4" i="4" s="1"/>
  <c r="N5" i="4" s="1"/>
  <c r="H4" i="4"/>
  <c r="H5" i="4" s="1"/>
  <c r="F4" i="4"/>
  <c r="K4" i="4" s="1"/>
  <c r="P4" i="4" s="1"/>
  <c r="Q38" i="4" l="1"/>
  <c r="N58" i="4"/>
  <c r="Q42" i="4"/>
  <c r="L58" i="4"/>
  <c r="O58" i="4"/>
  <c r="K58" i="4"/>
  <c r="M4" i="4"/>
  <c r="M5" i="4" s="1"/>
  <c r="O4" i="4"/>
  <c r="O5" i="4" s="1"/>
  <c r="G38" i="4"/>
  <c r="G42" i="4"/>
  <c r="F50" i="4"/>
  <c r="M50" i="4"/>
  <c r="Q50" i="4" s="1"/>
  <c r="K57" i="4"/>
  <c r="L57" i="4" s="1"/>
  <c r="M57" i="4" s="1"/>
  <c r="N57" i="4" s="1"/>
  <c r="O57" i="4" s="1"/>
  <c r="Q57" i="4" s="1"/>
  <c r="C58" i="4"/>
  <c r="G58" i="4" s="1"/>
  <c r="N18" i="4"/>
  <c r="F38" i="4"/>
  <c r="F42" i="4"/>
  <c r="M58" i="4" l="1"/>
  <c r="Q58" i="4" s="1"/>
  <c r="F58" i="4"/>
</calcChain>
</file>

<file path=xl/sharedStrings.xml><?xml version="1.0" encoding="utf-8"?>
<sst xmlns="http://schemas.openxmlformats.org/spreadsheetml/2006/main" count="71" uniqueCount="69">
  <si>
    <t xml:space="preserve"> JUNE 2025</t>
  </si>
  <si>
    <t>SNo.</t>
  </si>
  <si>
    <t>NAME OF THE BANK</t>
  </si>
  <si>
    <t>As on  31ST MAR 25</t>
  </si>
  <si>
    <t>As on 30TH JUNE 24</t>
  </si>
  <si>
    <t>As on 30TH JUNE 25</t>
  </si>
  <si>
    <t>%AGE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</si>
  <si>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</si>
  <si>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</si>
  <si>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</si>
  <si>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</si>
  <si>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</si>
  <si>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</si>
  <si>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</si>
  <si>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</si>
  <si>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</si>
  <si>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</si>
  <si>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</si>
  <si>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</si>
  <si>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SUB TOTAL (PSUs)</t>
  </si>
  <si>
    <t>AXIS BANK</t>
  </si>
  <si>
    <t>BANDHAN BANK</t>
  </si>
  <si>
    <t>CITY UNION BANK</t>
  </si>
  <si>
    <t>DCB BANK</t>
  </si>
  <si>
    <t>FEDERAL BANK</t>
  </si>
  <si>
    <t>HDFC BANK</t>
  </si>
  <si>
    <t>ICICI BANK</t>
  </si>
  <si>
    <t>IDBI BANK</t>
  </si>
  <si>
    <t>IDFC FIRST BANK</t>
  </si>
  <si>
    <t>INDUSIND BANK</t>
  </si>
  <si>
    <t>J &amp; K BANK</t>
  </si>
  <si>
    <t>KARNATAKA BANK</t>
  </si>
  <si>
    <t>KARUR VYSYA BANK</t>
  </si>
  <si>
    <t>KOTAK MAHINDRA BANK</t>
  </si>
  <si>
    <t>DBS BANK INDIA (E-LVB)</t>
  </si>
  <si>
    <t>RBL BANK</t>
  </si>
  <si>
    <t>SOUTH INDIAN BANK</t>
  </si>
  <si>
    <t>TAMILNAD MERCANTILE BANK</t>
  </si>
  <si>
    <t>YES BANK</t>
  </si>
  <si>
    <t>SUB TOTAL (PRIVATE BANKs)</t>
  </si>
  <si>
    <t>APEX BANK</t>
  </si>
  <si>
    <t>SUB TOTAL (COOP.BANKs)</t>
  </si>
  <si>
    <t>CHATTISGARH RRB</t>
  </si>
  <si>
    <t xml:space="preserve">SUB TOTAL  (RRBs) </t>
  </si>
  <si>
    <t>AU SMALL FIN.BANK</t>
  </si>
  <si>
    <t>EQUITAS SMALL FIN. BANK</t>
  </si>
  <si>
    <t>ESAF SMALL FIN. BANK</t>
  </si>
  <si>
    <t>JANA SMALL FIN. BANK</t>
  </si>
  <si>
    <t>SURYODAY SMALL FIN. BANK</t>
  </si>
  <si>
    <t>UJJIVAN SMALL FIN. BANK</t>
  </si>
  <si>
    <t>UTKARSH SMALL FIN. BANK</t>
  </si>
  <si>
    <t>SUB TOTAL (SMALL FIN. BANK)</t>
  </si>
  <si>
    <t>AIRTEL PAYMENTS BANK</t>
  </si>
  <si>
    <t>JIO PAYMENTS BANK</t>
  </si>
  <si>
    <t>FINO PAYMENTS BANK</t>
  </si>
  <si>
    <t>PAYTM  PAYMENTS BANK</t>
  </si>
  <si>
    <t>INDIA POST PAYMENTS BANK</t>
  </si>
  <si>
    <t>NSDL  PAYMENTS  BANK</t>
  </si>
  <si>
    <t>SUB TOTAL (PAYMENT BANK)</t>
  </si>
  <si>
    <t>GRAND TOTAL</t>
  </si>
  <si>
    <t>Table No.1(A)</t>
  </si>
  <si>
    <t>BANK-WISE INFORMATION REGARDING DEPOSITS, ADVANCES AND CD RATIO</t>
  </si>
  <si>
    <t>(Amt. in crores)</t>
  </si>
  <si>
    <t>DEPOSITS</t>
  </si>
  <si>
    <t>ADVANCES</t>
  </si>
  <si>
    <t>CD RATIO</t>
  </si>
  <si>
    <t>Table No.1(A) BANK-WISE INFORMATION REGARDING DEPOSITS, ADVANCES AND CD RATIO</t>
  </si>
  <si>
    <t>ABSOLUTE</t>
  </si>
  <si>
    <t>ABS. %AGE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</si>
</sst>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[$-409]General"/>
    <numFmt numFmtId="167" formatCode="[$-409]d/mmm/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5">
    <xf numFmtId="0" fontId="0" fillId="0" borderId="0"/>
    <xf numFmtId="165" fontId="6" fillId="0" borderId="0" applyBorder="0" applyProtection="0"/>
    <xf numFmtId="0" fontId="7" fillId="0" borderId="0"/>
    <xf numFmtId="0" fontId="7" fillId="0" borderId="0"/>
    <xf numFmtId="167" fontId="1" fillId="0" borderId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2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0" xfId="0" applyFont="1"/>
    <xf numFmtId="0" fontId="4" fillId="0" borderId="0" xfId="0" applyFont="1"/>
    <xf numFmtId="0" fontId="0" fillId="0" borderId="3" xfId="0" applyBorder="1"/>
    <xf numFmtId="0" fontId="0" fillId="0" borderId="3" xfId="0" applyBorder="1" applyAlignment="1">
      <alignment horizontal="left"/>
    </xf>
    <xf numFmtId="2" fontId="0" fillId="0" borderId="3" xfId="0" applyNumberFormat="1" applyBorder="1"/>
    <xf numFmtId="0" fontId="4" fillId="0" borderId="3" xfId="0" applyFont="1" applyBorder="1"/>
    <xf numFmtId="2" fontId="4" fillId="0" borderId="3" xfId="0" applyNumberFormat="1" applyFont="1" applyBorder="1"/>
    <xf numFmtId="0" fontId="2" fillId="0" borderId="0" xfId="0" applyFont="1"/>
    <xf numFmtId="0" fontId="4" fillId="3" borderId="0" xfId="0" applyFont="1" applyFill="1"/>
    <xf numFmtId="0" fontId="5" fillId="3" borderId="4" xfId="0" applyFont="1" applyFill="1" applyBorder="1"/>
    <xf numFmtId="0" fontId="4" fillId="0" borderId="5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/>
    </xf>
    <xf numFmtId="2" fontId="4" fillId="3" borderId="1" xfId="0" applyNumberFormat="1" applyFont="1" applyFill="1" applyBorder="1" applyAlignment="1">
      <alignment vertical="center"/>
    </xf>
    <xf numFmtId="2" fontId="0" fillId="2" borderId="3" xfId="0" applyNumberFormat="1" applyFill="1" applyBorder="1"/>
    <xf numFmtId="0" fontId="0" fillId="3" borderId="3" xfId="0" applyFill="1" applyBorder="1"/>
    <xf numFmtId="2" fontId="0" fillId="4" borderId="3" xfId="0" applyNumberFormat="1" applyFill="1" applyBorder="1"/>
    <xf numFmtId="2" fontId="0" fillId="3" borderId="3" xfId="0" applyNumberFormat="1" applyFill="1" applyBorder="1"/>
    <xf numFmtId="2" fontId="4" fillId="2" borderId="3" xfId="0" applyNumberFormat="1" applyFont="1" applyFill="1" applyBorder="1"/>
    <xf numFmtId="0" fontId="4" fillId="3" borderId="3" xfId="0" applyFont="1" applyFill="1" applyBorder="1"/>
    <xf numFmtId="2" fontId="4" fillId="4" borderId="3" xfId="0" applyNumberFormat="1" applyFont="1" applyFill="1" applyBorder="1"/>
    <xf numFmtId="2" fontId="4" fillId="3" borderId="3" xfId="0" applyNumberFormat="1" applyFont="1" applyFill="1" applyBorder="1"/>
    <xf numFmtId="2" fontId="4" fillId="2" borderId="0" xfId="0" applyNumberFormat="1" applyFont="1" applyFill="1"/>
    <xf numFmtId="0" fontId="4" fillId="4" borderId="0" xfId="0" applyFont="1" applyFill="1"/>
    <xf numFmtId="2" fontId="4" fillId="4" borderId="0" xfId="0" applyNumberFormat="1" applyFont="1" applyFill="1"/>
    <xf numFmtId="0" fontId="4" fillId="2" borderId="0" xfId="0" applyFont="1" applyFill="1"/>
    <xf numFmtId="0" fontId="3" fillId="0" borderId="0" xfId="0" applyFont="1" applyAlignment="1">
      <alignment horizontal="center" vertical="center" textRotation="180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4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</cellXfs>
  <cellStyles count="5">
    <cellStyle name="Excel Built-in Normal" xfId="1"/>
    <cellStyle name="Excel Built-in Normal 2" xfId="2"/>
    <cellStyle name="Normal" xfId="0" builtinId="0"/>
    <cellStyle name="Normal 2" xfId="3"/>
    <cellStyle name="Normal 2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BI/Desktop/slbc%20website%20update/DATA%20TABLE%20JUNE%2025/Table_1%20Deposit%20Advance_Jun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K1"/>
      <sheetName val="t1j"/>
      <sheetName val="T1K"/>
      <sheetName val="T1H"/>
      <sheetName val="Small  n marginal"/>
      <sheetName val="T1G"/>
      <sheetName val="TIF-1B"/>
      <sheetName val="T1F-2"/>
      <sheetName val="T1E (2)"/>
      <sheetName val="T1F-3"/>
      <sheetName val="T1F"/>
      <sheetName val="T1F_Micro"/>
      <sheetName val="T1d"/>
      <sheetName val="T1E"/>
      <sheetName val="T1M"/>
      <sheetName val="T1C"/>
      <sheetName val="t1b"/>
      <sheetName val="Districtwise de adv"/>
      <sheetName val="t1a"/>
      <sheetName val="AsOn"/>
      <sheetName val="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D1" t="str">
            <v>2025-26</v>
          </cell>
        </row>
      </sheetData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tabSelected="1" workbookViewId="0">
      <selection activeCell="H18" sqref="H18"/>
    </sheetView>
  </sheetViews>
  <sheetFormatPr defaultColWidth="9.140625" defaultRowHeight="12.75" x14ac:dyDescent="0.2"/>
  <cols>
    <col min="1" max="1" width="5.7109375" style="7" customWidth="1"/>
    <col min="2" max="2" width="31" style="7" customWidth="1"/>
    <col min="3" max="3" width="11.7109375" style="7" customWidth="1"/>
    <col min="4" max="4" width="9.5703125" style="7" customWidth="1"/>
    <col min="5" max="5" width="10.5703125" style="7" customWidth="1"/>
    <col min="6" max="6" width="11" style="7" bestFit="1" customWidth="1"/>
    <col min="7" max="7" width="9.140625" style="30" customWidth="1"/>
    <col min="8" max="8" width="12" style="14" customWidth="1"/>
    <col min="9" max="9" width="11.85546875" style="14" customWidth="1"/>
    <col min="10" max="10" width="10.7109375" style="14" customWidth="1"/>
    <col min="11" max="11" width="9.5703125" style="31" customWidth="1"/>
    <col min="12" max="12" width="7.85546875" style="32" customWidth="1"/>
    <col min="13" max="13" width="11.85546875" style="14" customWidth="1"/>
    <col min="14" max="14" width="12" style="14" customWidth="1"/>
    <col min="15" max="15" width="11.7109375" style="14" customWidth="1"/>
    <col min="16" max="16" width="10.42578125" style="33" customWidth="1"/>
    <col min="17" max="17" width="15" style="7" customWidth="1"/>
    <col min="18" max="18" width="5.42578125" style="7" customWidth="1"/>
    <col min="19" max="20" width="9.140625" style="7" customWidth="1"/>
    <col min="21" max="16384" width="9.140625" style="7"/>
  </cols>
  <sheetData>
    <row r="1" spans="1:18" ht="15" x14ac:dyDescent="0.25">
      <c r="A1" s="13" t="s">
        <v>60</v>
      </c>
      <c r="C1" s="42" t="s">
        <v>61</v>
      </c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8" ht="18" x14ac:dyDescent="0.25">
      <c r="A2" s="6"/>
      <c r="C2" s="43" t="s">
        <v>0</v>
      </c>
      <c r="D2" s="43"/>
      <c r="E2" s="43"/>
      <c r="F2" s="43"/>
      <c r="G2" s="43"/>
      <c r="H2" s="43"/>
      <c r="I2" s="43"/>
      <c r="J2" s="43"/>
      <c r="K2" s="43"/>
      <c r="L2" s="43"/>
      <c r="M2" s="43"/>
      <c r="O2" s="15"/>
      <c r="P2" s="44" t="s">
        <v>62</v>
      </c>
      <c r="Q2" s="44"/>
    </row>
    <row r="3" spans="1:18" s="1" customFormat="1" x14ac:dyDescent="0.25">
      <c r="A3" s="35" t="s">
        <v>1</v>
      </c>
      <c r="B3" s="35" t="s">
        <v>2</v>
      </c>
      <c r="C3" s="36" t="s">
        <v>63</v>
      </c>
      <c r="D3" s="36"/>
      <c r="E3" s="36"/>
      <c r="F3" s="36"/>
      <c r="G3" s="36"/>
      <c r="H3" s="45" t="s">
        <v>64</v>
      </c>
      <c r="I3" s="45"/>
      <c r="J3" s="45"/>
      <c r="K3" s="45"/>
      <c r="L3" s="45"/>
      <c r="M3" s="36" t="s">
        <v>65</v>
      </c>
      <c r="N3" s="36"/>
      <c r="O3" s="36"/>
      <c r="P3" s="36"/>
      <c r="Q3" s="36"/>
      <c r="R3" s="34" t="s">
        <v>66</v>
      </c>
    </row>
    <row r="4" spans="1:18" s="1" customFormat="1" ht="38.25" x14ac:dyDescent="0.25">
      <c r="A4" s="35"/>
      <c r="B4" s="35"/>
      <c r="C4" s="16" t="s">
        <v>3</v>
      </c>
      <c r="D4" s="17" t="s">
        <v>4</v>
      </c>
      <c r="E4" s="17" t="s">
        <v>5</v>
      </c>
      <c r="F4" s="35" t="str">
        <f>"GROWTH DURING THE YEAR " &amp;[1]AsOn!D1</f>
        <v>GROWTH DURING THE YEAR 2025-26</v>
      </c>
      <c r="G4" s="35"/>
      <c r="H4" s="18" t="str">
        <f>C4</f>
        <v>As on  31ST MAR 25</v>
      </c>
      <c r="I4" s="18" t="str">
        <f>D4</f>
        <v>As on 30TH JUNE 24</v>
      </c>
      <c r="J4" s="18" t="str">
        <f>E4</f>
        <v>As on 30TH JUNE 25</v>
      </c>
      <c r="K4" s="41" t="str">
        <f>F4</f>
        <v>GROWTH DURING THE YEAR 2025-26</v>
      </c>
      <c r="L4" s="41"/>
      <c r="M4" s="18" t="str">
        <f>H4</f>
        <v>As on  31ST MAR 25</v>
      </c>
      <c r="N4" s="18" t="str">
        <f>I4</f>
        <v>As on 30TH JUNE 24</v>
      </c>
      <c r="O4" s="18" t="str">
        <f>J4</f>
        <v>As on 30TH JUNE 25</v>
      </c>
      <c r="P4" s="35" t="str">
        <f>K4</f>
        <v>GROWTH DURING THE YEAR 2025-26</v>
      </c>
      <c r="Q4" s="35"/>
      <c r="R4" s="34"/>
    </row>
    <row r="5" spans="1:18" s="1" customFormat="1" x14ac:dyDescent="0.25">
      <c r="A5" s="2"/>
      <c r="B5" s="2"/>
      <c r="C5" s="3" t="str">
        <f>RIGHT(C4,7)</f>
        <v xml:space="preserve"> MAR 25</v>
      </c>
      <c r="D5" s="3" t="str">
        <f t="shared" ref="D5:E5" si="0">RIGHT(D4,7)</f>
        <v>JUNE 24</v>
      </c>
      <c r="E5" s="3" t="str">
        <f t="shared" si="0"/>
        <v>JUNE 25</v>
      </c>
      <c r="F5" s="5" t="s">
        <v>67</v>
      </c>
      <c r="G5" s="4" t="s">
        <v>6</v>
      </c>
      <c r="H5" s="19" t="str">
        <f>RIGHT(H4,7)</f>
        <v xml:space="preserve"> MAR 25</v>
      </c>
      <c r="I5" s="19" t="str">
        <f>RIGHT(I4,7)</f>
        <v>JUNE 24</v>
      </c>
      <c r="J5" s="19" t="str">
        <f>RIGHT(J4,7)</f>
        <v>JUNE 25</v>
      </c>
      <c r="K5" s="20" t="s">
        <v>67</v>
      </c>
      <c r="L5" s="21" t="s">
        <v>6</v>
      </c>
      <c r="M5" s="19" t="str">
        <f>RIGHT(M4,7)</f>
        <v xml:space="preserve"> MAR 25</v>
      </c>
      <c r="N5" s="19" t="str">
        <f>RIGHT(N4,7)</f>
        <v>JUNE 24</v>
      </c>
      <c r="O5" s="19" t="str">
        <f>RIGHT(O4,7)</f>
        <v>JUNE 25</v>
      </c>
      <c r="P5" s="5"/>
      <c r="Q5" s="17" t="s">
        <v>68</v>
      </c>
      <c r="R5" s="34"/>
    </row>
    <row r="6" spans="1:18" ht="15" x14ac:dyDescent="0.25">
      <c r="A6" s="8">
        <v>1</v>
      </c>
      <c r="B6" s="9" t="s">
        <v>7</v>
      </c>
      <c r="C6" s="8">
        <v>20660.21</v>
      </c>
      <c r="D6" s="8">
        <v>18783.419999999998</v>
      </c>
      <c r="E6" s="8">
        <v>19525.72</v>
      </c>
      <c r="F6" s="8">
        <f t="shared" ref="F6:F58" si="1">(E6-C6)</f>
        <v>-1134.489999999998</v>
      </c>
      <c r="G6" s="22">
        <f>IF(C6=0,"",(E6-C6)/C6*100)</f>
        <v>-5.4911832938774481</v>
      </c>
      <c r="H6" s="23">
        <v>16715.759999999998</v>
      </c>
      <c r="I6" s="23">
        <v>14738.98</v>
      </c>
      <c r="J6" s="23">
        <v>17201.61</v>
      </c>
      <c r="K6" s="23">
        <f t="shared" ref="K6:O51" si="2">(J6-H6)</f>
        <v>485.85000000000218</v>
      </c>
      <c r="L6" s="24">
        <f>IF(H6=0,"",(J6-H6)/H6*100)</f>
        <v>2.9065385001938426</v>
      </c>
      <c r="M6" s="25">
        <f t="shared" ref="M6:O37" si="3">(H6/C6)*100</f>
        <v>80.907986898487465</v>
      </c>
      <c r="N6" s="25">
        <f t="shared" si="3"/>
        <v>78.468031913251153</v>
      </c>
      <c r="O6" s="25">
        <f t="shared" si="3"/>
        <v>88.097186685049252</v>
      </c>
      <c r="P6" s="8">
        <v>60</v>
      </c>
      <c r="Q6" s="10">
        <f t="shared" ref="Q6:Q58" si="4">(O6-M6)</f>
        <v>7.1891997865617867</v>
      </c>
      <c r="R6" s="37"/>
    </row>
    <row r="7" spans="1:18" ht="15" x14ac:dyDescent="0.25">
      <c r="A7" s="8">
        <v>2</v>
      </c>
      <c r="B7" s="9" t="s">
        <v>8</v>
      </c>
      <c r="C7" s="8">
        <v>7328.95</v>
      </c>
      <c r="D7" s="8">
        <v>6085.19</v>
      </c>
      <c r="E7" s="8">
        <v>6200.31</v>
      </c>
      <c r="F7" s="8">
        <f t="shared" si="1"/>
        <v>-1128.6399999999994</v>
      </c>
      <c r="G7" s="22">
        <f t="shared" ref="G7:G60" si="5">IF(C7=0,"",(E7-C7)/C7*100)</f>
        <v>-15.399750305296111</v>
      </c>
      <c r="H7" s="23">
        <v>7682.01</v>
      </c>
      <c r="I7" s="23">
        <v>6503.5300000000007</v>
      </c>
      <c r="J7" s="23">
        <v>7106.8099999999995</v>
      </c>
      <c r="K7" s="23">
        <f t="shared" si="2"/>
        <v>-575.20000000000073</v>
      </c>
      <c r="L7" s="24">
        <f t="shared" ref="L7:L60" si="6">IF(H7=0,"",(J7-H7)/H7*100)</f>
        <v>-7.487623681822865</v>
      </c>
      <c r="M7" s="25">
        <f t="shared" si="3"/>
        <v>104.81733399736662</v>
      </c>
      <c r="N7" s="25">
        <f t="shared" si="3"/>
        <v>106.87472371446087</v>
      </c>
      <c r="O7" s="25">
        <f t="shared" si="3"/>
        <v>114.62023673009895</v>
      </c>
      <c r="P7" s="8">
        <v>60</v>
      </c>
      <c r="Q7" s="10">
        <f t="shared" si="4"/>
        <v>9.8029027327323348</v>
      </c>
      <c r="R7" s="37"/>
    </row>
    <row r="8" spans="1:18" ht="15" x14ac:dyDescent="0.25">
      <c r="A8" s="8">
        <v>3</v>
      </c>
      <c r="B8" s="9" t="s">
        <v>9</v>
      </c>
      <c r="C8" s="8">
        <v>3942.9</v>
      </c>
      <c r="D8" s="8">
        <v>2848.92</v>
      </c>
      <c r="E8" s="8">
        <v>4000.13</v>
      </c>
      <c r="F8" s="8">
        <f t="shared" si="1"/>
        <v>57.230000000000018</v>
      </c>
      <c r="G8" s="22">
        <f t="shared" si="5"/>
        <v>1.4514697304014814</v>
      </c>
      <c r="H8" s="23">
        <v>2503.66</v>
      </c>
      <c r="I8" s="23">
        <v>2447.5100000000002</v>
      </c>
      <c r="J8" s="23">
        <v>2545.92</v>
      </c>
      <c r="K8" s="23">
        <f t="shared" si="2"/>
        <v>42.260000000000218</v>
      </c>
      <c r="L8" s="24">
        <f t="shared" si="6"/>
        <v>1.6879288721312085</v>
      </c>
      <c r="M8" s="25">
        <f t="shared" si="3"/>
        <v>63.497932993481953</v>
      </c>
      <c r="N8" s="25">
        <f t="shared" si="3"/>
        <v>85.910099265686654</v>
      </c>
      <c r="O8" s="25">
        <f t="shared" si="3"/>
        <v>63.645931507226017</v>
      </c>
      <c r="P8" s="8">
        <v>60</v>
      </c>
      <c r="Q8" s="10">
        <f t="shared" si="4"/>
        <v>0.14799851374406359</v>
      </c>
      <c r="R8" s="37"/>
    </row>
    <row r="9" spans="1:18" ht="15" x14ac:dyDescent="0.25">
      <c r="A9" s="8">
        <v>4</v>
      </c>
      <c r="B9" s="9" t="s">
        <v>10</v>
      </c>
      <c r="C9" s="8">
        <v>6184.02</v>
      </c>
      <c r="D9" s="8">
        <v>5996.02</v>
      </c>
      <c r="E9" s="8">
        <v>5756.21</v>
      </c>
      <c r="F9" s="8">
        <f t="shared" si="1"/>
        <v>-427.8100000000004</v>
      </c>
      <c r="G9" s="22">
        <f t="shared" si="5"/>
        <v>-6.9179918564299658</v>
      </c>
      <c r="H9" s="23">
        <v>5369.25</v>
      </c>
      <c r="I9" s="23">
        <v>5497.35</v>
      </c>
      <c r="J9" s="23">
        <v>4818.4400000000005</v>
      </c>
      <c r="K9" s="23">
        <f t="shared" si="2"/>
        <v>-550.80999999999949</v>
      </c>
      <c r="L9" s="24">
        <f t="shared" si="6"/>
        <v>-10.258602225636718</v>
      </c>
      <c r="M9" s="25">
        <f t="shared" si="3"/>
        <v>86.824589829916448</v>
      </c>
      <c r="N9" s="25">
        <f t="shared" si="3"/>
        <v>91.683316600011338</v>
      </c>
      <c r="O9" s="25">
        <f t="shared" si="3"/>
        <v>83.708551286349888</v>
      </c>
      <c r="P9" s="8">
        <v>60</v>
      </c>
      <c r="Q9" s="10">
        <f t="shared" si="4"/>
        <v>-3.1160385435665603</v>
      </c>
      <c r="R9" s="37"/>
    </row>
    <row r="10" spans="1:18" ht="15" x14ac:dyDescent="0.25">
      <c r="A10" s="8">
        <v>5</v>
      </c>
      <c r="B10" s="9" t="s">
        <v>11</v>
      </c>
      <c r="C10" s="8">
        <v>12438.68</v>
      </c>
      <c r="D10" s="8">
        <v>11801.26</v>
      </c>
      <c r="E10" s="8">
        <v>12502.66</v>
      </c>
      <c r="F10" s="8">
        <f t="shared" si="1"/>
        <v>63.979999999999563</v>
      </c>
      <c r="G10" s="22">
        <f t="shared" si="5"/>
        <v>0.51436326041026514</v>
      </c>
      <c r="H10" s="23">
        <v>5128.96</v>
      </c>
      <c r="I10" s="23">
        <v>5692.64</v>
      </c>
      <c r="J10" s="23">
        <v>5240.59</v>
      </c>
      <c r="K10" s="23">
        <f t="shared" si="2"/>
        <v>111.63000000000011</v>
      </c>
      <c r="L10" s="24">
        <f t="shared" si="6"/>
        <v>2.1764646244072892</v>
      </c>
      <c r="M10" s="25">
        <f t="shared" si="3"/>
        <v>41.233957300935472</v>
      </c>
      <c r="N10" s="25">
        <f t="shared" si="3"/>
        <v>48.237561073987017</v>
      </c>
      <c r="O10" s="25">
        <f t="shared" si="3"/>
        <v>41.915800317692401</v>
      </c>
      <c r="P10" s="8">
        <v>60</v>
      </c>
      <c r="Q10" s="10">
        <f t="shared" si="4"/>
        <v>0.68184301675692893</v>
      </c>
      <c r="R10" s="37"/>
    </row>
    <row r="11" spans="1:18" ht="15" x14ac:dyDescent="0.25">
      <c r="A11" s="8">
        <v>6</v>
      </c>
      <c r="B11" s="9" t="s">
        <v>12</v>
      </c>
      <c r="C11" s="8">
        <v>5543.14</v>
      </c>
      <c r="D11" s="8">
        <v>4703.74</v>
      </c>
      <c r="E11" s="8">
        <v>5881.81</v>
      </c>
      <c r="F11" s="8">
        <f t="shared" si="1"/>
        <v>338.67000000000007</v>
      </c>
      <c r="G11" s="22">
        <f t="shared" si="5"/>
        <v>6.1097139888222207</v>
      </c>
      <c r="H11" s="23">
        <v>4957.6900000000005</v>
      </c>
      <c r="I11" s="23">
        <v>6411.17</v>
      </c>
      <c r="J11" s="23">
        <v>6101.96</v>
      </c>
      <c r="K11" s="23">
        <f t="shared" si="2"/>
        <v>1144.2699999999995</v>
      </c>
      <c r="L11" s="24">
        <f t="shared" si="6"/>
        <v>23.080708959212849</v>
      </c>
      <c r="M11" s="25">
        <f t="shared" si="3"/>
        <v>89.438296705477399</v>
      </c>
      <c r="N11" s="25">
        <f t="shared" si="3"/>
        <v>136.29941280768071</v>
      </c>
      <c r="O11" s="25">
        <f t="shared" si="3"/>
        <v>103.74289546925179</v>
      </c>
      <c r="P11" s="8">
        <v>60</v>
      </c>
      <c r="Q11" s="10">
        <f t="shared" si="4"/>
        <v>14.304598763774393</v>
      </c>
      <c r="R11" s="37"/>
    </row>
    <row r="12" spans="1:18" ht="15" x14ac:dyDescent="0.25">
      <c r="A12" s="8">
        <v>7</v>
      </c>
      <c r="B12" s="9" t="s">
        <v>13</v>
      </c>
      <c r="C12" s="8">
        <v>1357.68</v>
      </c>
      <c r="D12" s="8">
        <v>1380.54</v>
      </c>
      <c r="E12" s="8">
        <v>1758.14</v>
      </c>
      <c r="F12" s="8">
        <f t="shared" si="1"/>
        <v>400.46000000000004</v>
      </c>
      <c r="G12" s="22">
        <f t="shared" si="5"/>
        <v>29.495904778740208</v>
      </c>
      <c r="H12" s="23">
        <v>963.92</v>
      </c>
      <c r="I12" s="23">
        <v>1301.6300000000001</v>
      </c>
      <c r="J12" s="23">
        <v>1081.5</v>
      </c>
      <c r="K12" s="23">
        <f t="shared" si="2"/>
        <v>117.58000000000004</v>
      </c>
      <c r="L12" s="24">
        <f t="shared" si="6"/>
        <v>12.198107726782311</v>
      </c>
      <c r="M12" s="25">
        <f t="shared" si="3"/>
        <v>70.997584114076943</v>
      </c>
      <c r="N12" s="25">
        <f t="shared" si="3"/>
        <v>94.284120706390269</v>
      </c>
      <c r="O12" s="25">
        <f t="shared" si="3"/>
        <v>61.513872615377608</v>
      </c>
      <c r="P12" s="8">
        <v>60</v>
      </c>
      <c r="Q12" s="10">
        <f t="shared" si="4"/>
        <v>-9.4837114986993356</v>
      </c>
      <c r="R12" s="37"/>
    </row>
    <row r="13" spans="1:18" ht="15" x14ac:dyDescent="0.25">
      <c r="A13" s="8">
        <v>8</v>
      </c>
      <c r="B13" s="9" t="s">
        <v>14</v>
      </c>
      <c r="C13" s="8">
        <v>805.81</v>
      </c>
      <c r="D13" s="8">
        <v>798.79</v>
      </c>
      <c r="E13" s="8">
        <v>807.52</v>
      </c>
      <c r="F13" s="8">
        <f t="shared" si="1"/>
        <v>1.7100000000000364</v>
      </c>
      <c r="G13" s="22">
        <f t="shared" si="5"/>
        <v>0.21220883334781604</v>
      </c>
      <c r="H13" s="23">
        <v>374.78999999999996</v>
      </c>
      <c r="I13" s="23">
        <v>284.63</v>
      </c>
      <c r="J13" s="23">
        <v>386.47</v>
      </c>
      <c r="K13" s="23">
        <f t="shared" si="2"/>
        <v>11.680000000000064</v>
      </c>
      <c r="L13" s="24">
        <f t="shared" si="6"/>
        <v>3.1164118573067756</v>
      </c>
      <c r="M13" s="25">
        <f t="shared" si="3"/>
        <v>46.510964123056304</v>
      </c>
      <c r="N13" s="25">
        <f t="shared" si="3"/>
        <v>35.632644374616603</v>
      </c>
      <c r="O13" s="25">
        <f t="shared" si="3"/>
        <v>47.858876560332874</v>
      </c>
      <c r="P13" s="8">
        <v>60</v>
      </c>
      <c r="Q13" s="10">
        <f t="shared" si="4"/>
        <v>1.3479124372765696</v>
      </c>
      <c r="R13" s="37"/>
    </row>
    <row r="14" spans="1:18" ht="15" x14ac:dyDescent="0.25">
      <c r="A14" s="8">
        <v>9</v>
      </c>
      <c r="B14" s="9" t="s">
        <v>15</v>
      </c>
      <c r="C14" s="8">
        <v>19955.47</v>
      </c>
      <c r="D14" s="8">
        <v>17372.95</v>
      </c>
      <c r="E14" s="8">
        <v>19062.5</v>
      </c>
      <c r="F14" s="8">
        <f t="shared" si="1"/>
        <v>-892.97000000000116</v>
      </c>
      <c r="G14" s="22">
        <f t="shared" si="5"/>
        <v>-4.4748131715264092</v>
      </c>
      <c r="H14" s="23">
        <v>18859.64</v>
      </c>
      <c r="I14" s="23">
        <v>16928.349999999999</v>
      </c>
      <c r="J14" s="23">
        <v>20898.829999999998</v>
      </c>
      <c r="K14" s="23">
        <f t="shared" si="2"/>
        <v>2039.1899999999987</v>
      </c>
      <c r="L14" s="24">
        <f t="shared" si="6"/>
        <v>10.812454532536139</v>
      </c>
      <c r="M14" s="25">
        <f t="shared" si="3"/>
        <v>94.508623450111656</v>
      </c>
      <c r="N14" s="25">
        <f t="shared" si="3"/>
        <v>97.440849136157055</v>
      </c>
      <c r="O14" s="25">
        <f t="shared" si="3"/>
        <v>109.63320655737705</v>
      </c>
      <c r="P14" s="8">
        <v>60</v>
      </c>
      <c r="Q14" s="10">
        <f t="shared" si="4"/>
        <v>15.124583107265394</v>
      </c>
      <c r="R14" s="37"/>
    </row>
    <row r="15" spans="1:18" ht="15" x14ac:dyDescent="0.25">
      <c r="A15" s="8">
        <v>10</v>
      </c>
      <c r="B15" s="9" t="s">
        <v>16</v>
      </c>
      <c r="C15" s="8">
        <v>84402.79</v>
      </c>
      <c r="D15" s="8">
        <v>79224.5</v>
      </c>
      <c r="E15" s="8">
        <v>86997.45</v>
      </c>
      <c r="F15" s="8">
        <f t="shared" si="1"/>
        <v>2594.6600000000035</v>
      </c>
      <c r="G15" s="22">
        <f t="shared" si="5"/>
        <v>3.0741400847057352</v>
      </c>
      <c r="H15" s="23">
        <v>58655.149999999994</v>
      </c>
      <c r="I15" s="23">
        <v>52727.76</v>
      </c>
      <c r="J15" s="23">
        <v>59155.119999999995</v>
      </c>
      <c r="K15" s="23">
        <f t="shared" si="2"/>
        <v>499.97000000000116</v>
      </c>
      <c r="L15" s="24">
        <f t="shared" si="6"/>
        <v>0.85238892066596228</v>
      </c>
      <c r="M15" s="25">
        <f t="shared" si="3"/>
        <v>69.49432595770827</v>
      </c>
      <c r="N15" s="25">
        <f t="shared" si="3"/>
        <v>66.554866234561288</v>
      </c>
      <c r="O15" s="25">
        <f t="shared" si="3"/>
        <v>67.996383802053955</v>
      </c>
      <c r="P15" s="8">
        <v>60</v>
      </c>
      <c r="Q15" s="10">
        <f t="shared" si="4"/>
        <v>-1.4979421556543144</v>
      </c>
      <c r="R15" s="37"/>
    </row>
    <row r="16" spans="1:18" ht="15" x14ac:dyDescent="0.25">
      <c r="A16" s="8">
        <v>11</v>
      </c>
      <c r="B16" s="9" t="s">
        <v>17</v>
      </c>
      <c r="C16" s="8">
        <v>4741.4799999999996</v>
      </c>
      <c r="D16" s="8">
        <v>4489.9399999999996</v>
      </c>
      <c r="E16" s="8">
        <v>4809.62</v>
      </c>
      <c r="F16" s="8">
        <f t="shared" si="1"/>
        <v>68.140000000000327</v>
      </c>
      <c r="G16" s="22">
        <f t="shared" si="5"/>
        <v>1.4371040265908606</v>
      </c>
      <c r="H16" s="23">
        <v>5545.1399999999994</v>
      </c>
      <c r="I16" s="23">
        <v>4875</v>
      </c>
      <c r="J16" s="23">
        <v>5494.8899999999994</v>
      </c>
      <c r="K16" s="23">
        <f t="shared" si="2"/>
        <v>-50.25</v>
      </c>
      <c r="L16" s="24">
        <f t="shared" si="6"/>
        <v>-0.90619894177604177</v>
      </c>
      <c r="M16" s="25">
        <f t="shared" si="3"/>
        <v>116.94956005297922</v>
      </c>
      <c r="N16" s="25">
        <f t="shared" si="3"/>
        <v>108.57606115003765</v>
      </c>
      <c r="O16" s="25">
        <f t="shared" si="3"/>
        <v>114.24790316074866</v>
      </c>
      <c r="P16" s="8">
        <v>60</v>
      </c>
      <c r="Q16" s="10">
        <f t="shared" si="4"/>
        <v>-2.7016568922305595</v>
      </c>
      <c r="R16" s="37"/>
    </row>
    <row r="17" spans="1:18" ht="15" x14ac:dyDescent="0.25">
      <c r="A17" s="8">
        <v>12</v>
      </c>
      <c r="B17" s="9" t="s">
        <v>18</v>
      </c>
      <c r="C17" s="8">
        <v>13518.71</v>
      </c>
      <c r="D17" s="8">
        <v>12214.03</v>
      </c>
      <c r="E17" s="8">
        <v>12759.02</v>
      </c>
      <c r="F17" s="8">
        <f t="shared" si="1"/>
        <v>-759.68999999999869</v>
      </c>
      <c r="G17" s="22">
        <f t="shared" si="5"/>
        <v>-5.6195450601425634</v>
      </c>
      <c r="H17" s="23">
        <v>7756.0199999999995</v>
      </c>
      <c r="I17" s="23">
        <v>6645.64</v>
      </c>
      <c r="J17" s="23">
        <v>7915.98</v>
      </c>
      <c r="K17" s="23">
        <f t="shared" si="2"/>
        <v>159.96000000000004</v>
      </c>
      <c r="L17" s="24">
        <f t="shared" si="6"/>
        <v>2.0623979824703915</v>
      </c>
      <c r="M17" s="25">
        <f t="shared" si="3"/>
        <v>57.372485984239617</v>
      </c>
      <c r="N17" s="25">
        <f t="shared" si="3"/>
        <v>54.409887645600996</v>
      </c>
      <c r="O17" s="25">
        <f t="shared" si="3"/>
        <v>62.04222581358129</v>
      </c>
      <c r="P17" s="8">
        <v>60</v>
      </c>
      <c r="Q17" s="10">
        <f t="shared" si="4"/>
        <v>4.6697398293416725</v>
      </c>
      <c r="R17" s="37"/>
    </row>
    <row r="18" spans="1:18" x14ac:dyDescent="0.2">
      <c r="A18" s="39" t="s">
        <v>19</v>
      </c>
      <c r="B18" s="40"/>
      <c r="C18" s="11">
        <f>SUM(C6:C17)</f>
        <v>180879.84</v>
      </c>
      <c r="D18" s="11">
        <f>SUM(D6:D17)</f>
        <v>165699.30000000002</v>
      </c>
      <c r="E18" s="11">
        <f>SUM(E6:E17)</f>
        <v>180061.09</v>
      </c>
      <c r="F18" s="11">
        <f t="shared" si="1"/>
        <v>-818.75</v>
      </c>
      <c r="G18" s="26">
        <f t="shared" si="5"/>
        <v>-0.452648564925754</v>
      </c>
      <c r="H18" s="27">
        <v>134511.99</v>
      </c>
      <c r="I18" s="27">
        <v>124054.18999999999</v>
      </c>
      <c r="J18" s="27">
        <v>137948.12</v>
      </c>
      <c r="K18" s="27">
        <f t="shared" si="2"/>
        <v>3436.1300000000047</v>
      </c>
      <c r="L18" s="28">
        <f t="shared" si="6"/>
        <v>2.5545157721627678</v>
      </c>
      <c r="M18" s="29">
        <f t="shared" si="3"/>
        <v>74.365385329841075</v>
      </c>
      <c r="N18" s="29">
        <f t="shared" si="3"/>
        <v>74.867057374412553</v>
      </c>
      <c r="O18" s="29">
        <f t="shared" si="3"/>
        <v>76.61184323609281</v>
      </c>
      <c r="P18" s="12">
        <v>60</v>
      </c>
      <c r="Q18" s="12">
        <f t="shared" si="4"/>
        <v>2.2464579062517345</v>
      </c>
      <c r="R18" s="38"/>
    </row>
    <row r="19" spans="1:18" ht="15" x14ac:dyDescent="0.25">
      <c r="A19" s="8">
        <v>13</v>
      </c>
      <c r="B19" s="9" t="s">
        <v>20</v>
      </c>
      <c r="C19" s="8">
        <v>15530.1</v>
      </c>
      <c r="D19" s="8">
        <v>13703.17</v>
      </c>
      <c r="E19" s="8">
        <v>14408.01</v>
      </c>
      <c r="F19" s="8">
        <f t="shared" si="1"/>
        <v>-1122.0900000000001</v>
      </c>
      <c r="G19" s="22">
        <f t="shared" si="5"/>
        <v>-7.2252593350976504</v>
      </c>
      <c r="H19" s="23">
        <v>11407.650000000001</v>
      </c>
      <c r="I19" s="23">
        <v>9730.2200000000012</v>
      </c>
      <c r="J19" s="23">
        <v>11761.29</v>
      </c>
      <c r="K19" s="23">
        <f t="shared" si="2"/>
        <v>353.63999999999942</v>
      </c>
      <c r="L19" s="24">
        <f t="shared" si="6"/>
        <v>3.1000249832349289</v>
      </c>
      <c r="M19" s="25">
        <f t="shared" si="3"/>
        <v>73.455096876388438</v>
      </c>
      <c r="N19" s="25">
        <f t="shared" si="3"/>
        <v>71.007073545756199</v>
      </c>
      <c r="O19" s="25">
        <f t="shared" si="3"/>
        <v>81.630218191131192</v>
      </c>
      <c r="P19" s="8">
        <v>60</v>
      </c>
      <c r="Q19" s="10">
        <f t="shared" si="4"/>
        <v>8.1751213147427535</v>
      </c>
      <c r="R19" s="37"/>
    </row>
    <row r="20" spans="1:18" ht="15" x14ac:dyDescent="0.25">
      <c r="A20" s="8">
        <v>14</v>
      </c>
      <c r="B20" s="9" t="s">
        <v>21</v>
      </c>
      <c r="C20" s="8">
        <v>3029.83</v>
      </c>
      <c r="D20" s="8">
        <v>2513.29</v>
      </c>
      <c r="E20" s="8">
        <v>2776.13</v>
      </c>
      <c r="F20" s="8">
        <f t="shared" si="1"/>
        <v>-253.69999999999982</v>
      </c>
      <c r="G20" s="22">
        <f t="shared" si="5"/>
        <v>-8.3734070888465624</v>
      </c>
      <c r="H20" s="23">
        <v>2201.5500000000002</v>
      </c>
      <c r="I20" s="23">
        <v>2001.1799999999998</v>
      </c>
      <c r="J20" s="23">
        <v>2132.9899999999998</v>
      </c>
      <c r="K20" s="23">
        <f t="shared" si="2"/>
        <v>-68.5600000000004</v>
      </c>
      <c r="L20" s="24">
        <f t="shared" si="6"/>
        <v>-3.1141695623538141</v>
      </c>
      <c r="M20" s="25">
        <f t="shared" si="3"/>
        <v>72.662492615097236</v>
      </c>
      <c r="N20" s="25">
        <f t="shared" si="3"/>
        <v>79.623919245292015</v>
      </c>
      <c r="O20" s="25">
        <f t="shared" si="3"/>
        <v>76.833217464599983</v>
      </c>
      <c r="P20" s="8">
        <v>60</v>
      </c>
      <c r="Q20" s="10">
        <f t="shared" si="4"/>
        <v>4.1707248495027471</v>
      </c>
      <c r="R20" s="37"/>
    </row>
    <row r="21" spans="1:18" ht="15" x14ac:dyDescent="0.25">
      <c r="A21" s="8">
        <v>15</v>
      </c>
      <c r="B21" s="9" t="s">
        <v>22</v>
      </c>
      <c r="C21" s="8">
        <v>61.75</v>
      </c>
      <c r="D21" s="8">
        <v>41.8</v>
      </c>
      <c r="E21" s="8">
        <v>70.650000000000006</v>
      </c>
      <c r="F21" s="8">
        <f t="shared" si="1"/>
        <v>8.9000000000000057</v>
      </c>
      <c r="G21" s="22">
        <f t="shared" si="5"/>
        <v>14.412955465587055</v>
      </c>
      <c r="H21" s="23">
        <v>179.99</v>
      </c>
      <c r="I21" s="23">
        <v>151.16999999999999</v>
      </c>
      <c r="J21" s="23">
        <v>188.61</v>
      </c>
      <c r="K21" s="23">
        <f t="shared" si="2"/>
        <v>8.6200000000000045</v>
      </c>
      <c r="L21" s="24">
        <f t="shared" si="6"/>
        <v>4.7891549530529494</v>
      </c>
      <c r="M21" s="25">
        <f t="shared" si="3"/>
        <v>291.4817813765182</v>
      </c>
      <c r="N21" s="25">
        <f t="shared" si="3"/>
        <v>361.65071770334924</v>
      </c>
      <c r="O21" s="25">
        <f t="shared" si="3"/>
        <v>266.96390658174096</v>
      </c>
      <c r="P21" s="8">
        <v>60</v>
      </c>
      <c r="Q21" s="10">
        <f t="shared" si="4"/>
        <v>-24.517874794777242</v>
      </c>
      <c r="R21" s="37"/>
    </row>
    <row r="22" spans="1:18" ht="15" x14ac:dyDescent="0.25">
      <c r="A22" s="8">
        <v>16</v>
      </c>
      <c r="B22" s="9" t="s">
        <v>23</v>
      </c>
      <c r="C22" s="8">
        <v>656.72</v>
      </c>
      <c r="D22" s="8">
        <v>377.83</v>
      </c>
      <c r="E22" s="8">
        <v>610.15</v>
      </c>
      <c r="F22" s="8">
        <f t="shared" si="1"/>
        <v>-46.57000000000005</v>
      </c>
      <c r="G22" s="22">
        <f t="shared" si="5"/>
        <v>-7.0913022292605747</v>
      </c>
      <c r="H22" s="23">
        <v>403.86</v>
      </c>
      <c r="I22" s="23">
        <v>396.25</v>
      </c>
      <c r="J22" s="23">
        <v>421.18</v>
      </c>
      <c r="K22" s="23">
        <f t="shared" si="2"/>
        <v>17.319999999999993</v>
      </c>
      <c r="L22" s="24">
        <f t="shared" si="6"/>
        <v>4.2886148665379071</v>
      </c>
      <c r="M22" s="25">
        <f t="shared" si="3"/>
        <v>61.496528200755264</v>
      </c>
      <c r="N22" s="25">
        <f t="shared" si="3"/>
        <v>104.87520842707039</v>
      </c>
      <c r="O22" s="25">
        <f t="shared" si="3"/>
        <v>69.02892731295583</v>
      </c>
      <c r="P22" s="8">
        <v>60</v>
      </c>
      <c r="Q22" s="10">
        <f t="shared" si="4"/>
        <v>7.5323991122005651</v>
      </c>
      <c r="R22" s="37"/>
    </row>
    <row r="23" spans="1:18" ht="15" x14ac:dyDescent="0.25">
      <c r="A23" s="8">
        <v>17</v>
      </c>
      <c r="B23" s="9" t="s">
        <v>24</v>
      </c>
      <c r="C23" s="8">
        <v>410.85</v>
      </c>
      <c r="D23" s="8">
        <v>291.91000000000003</v>
      </c>
      <c r="E23" s="8">
        <v>397.33</v>
      </c>
      <c r="F23" s="8">
        <f t="shared" si="1"/>
        <v>-13.520000000000039</v>
      </c>
      <c r="G23" s="22">
        <f t="shared" si="5"/>
        <v>-3.2907387124254686</v>
      </c>
      <c r="H23" s="23">
        <v>667.33999999999992</v>
      </c>
      <c r="I23" s="23">
        <v>592.20000000000005</v>
      </c>
      <c r="J23" s="23">
        <v>655.7</v>
      </c>
      <c r="K23" s="23">
        <f t="shared" si="2"/>
        <v>-11.639999999999873</v>
      </c>
      <c r="L23" s="24">
        <f t="shared" si="6"/>
        <v>-1.7442383192974906</v>
      </c>
      <c r="M23" s="25">
        <f t="shared" si="3"/>
        <v>162.42911038091759</v>
      </c>
      <c r="N23" s="25">
        <f t="shared" si="3"/>
        <v>202.87074783323629</v>
      </c>
      <c r="O23" s="25">
        <f t="shared" si="3"/>
        <v>165.02655223617651</v>
      </c>
      <c r="P23" s="8">
        <v>60</v>
      </c>
      <c r="Q23" s="10">
        <f t="shared" si="4"/>
        <v>2.5974418552589214</v>
      </c>
      <c r="R23" s="37"/>
    </row>
    <row r="24" spans="1:18" ht="15" x14ac:dyDescent="0.25">
      <c r="A24" s="8">
        <v>18</v>
      </c>
      <c r="B24" s="9" t="s">
        <v>25</v>
      </c>
      <c r="C24" s="8">
        <v>19120.71</v>
      </c>
      <c r="D24" s="8">
        <v>15959.05</v>
      </c>
      <c r="E24" s="8">
        <v>19463.77</v>
      </c>
      <c r="F24" s="8">
        <f t="shared" si="1"/>
        <v>343.06000000000131</v>
      </c>
      <c r="G24" s="22">
        <f t="shared" si="5"/>
        <v>1.7941802370309539</v>
      </c>
      <c r="H24" s="23">
        <v>27680.489999999998</v>
      </c>
      <c r="I24" s="23">
        <v>23687</v>
      </c>
      <c r="J24" s="23">
        <v>27684.02</v>
      </c>
      <c r="K24" s="23">
        <f t="shared" si="2"/>
        <v>3.5300000000024738</v>
      </c>
      <c r="L24" s="24">
        <f t="shared" si="6"/>
        <v>1.2752664421773148E-2</v>
      </c>
      <c r="M24" s="25">
        <f t="shared" si="3"/>
        <v>144.76706147418165</v>
      </c>
      <c r="N24" s="25">
        <f t="shared" si="3"/>
        <v>148.42362170680585</v>
      </c>
      <c r="O24" s="25">
        <f t="shared" si="3"/>
        <v>142.2335960607837</v>
      </c>
      <c r="P24" s="8">
        <v>60</v>
      </c>
      <c r="Q24" s="10">
        <f t="shared" si="4"/>
        <v>-2.5334654133979484</v>
      </c>
      <c r="R24" s="37"/>
    </row>
    <row r="25" spans="1:18" ht="15" x14ac:dyDescent="0.25">
      <c r="A25" s="8">
        <v>19</v>
      </c>
      <c r="B25" s="9" t="s">
        <v>26</v>
      </c>
      <c r="C25" s="8">
        <v>16476.400000000001</v>
      </c>
      <c r="D25" s="8">
        <v>12684.85</v>
      </c>
      <c r="E25" s="8">
        <v>15466.32</v>
      </c>
      <c r="F25" s="8">
        <f t="shared" si="1"/>
        <v>-1010.0800000000017</v>
      </c>
      <c r="G25" s="22">
        <f t="shared" si="5"/>
        <v>-6.1304653929256494</v>
      </c>
      <c r="H25" s="23">
        <v>14371.130000000001</v>
      </c>
      <c r="I25" s="23">
        <v>12221.98</v>
      </c>
      <c r="J25" s="23">
        <v>14732.779999999999</v>
      </c>
      <c r="K25" s="23">
        <f t="shared" si="2"/>
        <v>361.64999999999782</v>
      </c>
      <c r="L25" s="24">
        <f t="shared" si="6"/>
        <v>2.5165035734837677</v>
      </c>
      <c r="M25" s="25">
        <f t="shared" si="3"/>
        <v>87.222512199266831</v>
      </c>
      <c r="N25" s="25">
        <f t="shared" si="3"/>
        <v>96.351001391423623</v>
      </c>
      <c r="O25" s="25">
        <f t="shared" si="3"/>
        <v>95.257178178131568</v>
      </c>
      <c r="P25" s="8">
        <v>60</v>
      </c>
      <c r="Q25" s="10">
        <f t="shared" si="4"/>
        <v>8.0346659788647372</v>
      </c>
      <c r="R25" s="37"/>
    </row>
    <row r="26" spans="1:18" ht="15" x14ac:dyDescent="0.25">
      <c r="A26" s="8">
        <v>20</v>
      </c>
      <c r="B26" s="9" t="s">
        <v>27</v>
      </c>
      <c r="C26" s="8">
        <v>9609.17</v>
      </c>
      <c r="D26" s="8">
        <v>7781.52</v>
      </c>
      <c r="E26" s="8">
        <v>8690.89</v>
      </c>
      <c r="F26" s="8">
        <f t="shared" si="1"/>
        <v>-918.28000000000065</v>
      </c>
      <c r="G26" s="22">
        <f t="shared" si="5"/>
        <v>-9.5562884203318355</v>
      </c>
      <c r="H26" s="23">
        <v>6575.71</v>
      </c>
      <c r="I26" s="23">
        <v>5585.47</v>
      </c>
      <c r="J26" s="23">
        <v>6363.59</v>
      </c>
      <c r="K26" s="23">
        <f t="shared" si="2"/>
        <v>-212.11999999999989</v>
      </c>
      <c r="L26" s="24">
        <f t="shared" si="6"/>
        <v>-3.2258113572526752</v>
      </c>
      <c r="M26" s="25">
        <f t="shared" si="3"/>
        <v>68.431612719933142</v>
      </c>
      <c r="N26" s="25">
        <f t="shared" si="3"/>
        <v>71.778649929576744</v>
      </c>
      <c r="O26" s="25">
        <f t="shared" si="3"/>
        <v>73.221384691326207</v>
      </c>
      <c r="P26" s="8">
        <v>60</v>
      </c>
      <c r="Q26" s="10">
        <f t="shared" si="4"/>
        <v>4.7897719713930655</v>
      </c>
      <c r="R26" s="37"/>
    </row>
    <row r="27" spans="1:18" ht="15" x14ac:dyDescent="0.25">
      <c r="A27" s="8">
        <v>21</v>
      </c>
      <c r="B27" s="9" t="s">
        <v>28</v>
      </c>
      <c r="C27" s="8">
        <v>4628.7</v>
      </c>
      <c r="D27" s="8">
        <v>3721.27</v>
      </c>
      <c r="E27" s="8">
        <v>4729.4799999999996</v>
      </c>
      <c r="F27" s="8">
        <f t="shared" si="1"/>
        <v>100.77999999999975</v>
      </c>
      <c r="G27" s="22">
        <f t="shared" si="5"/>
        <v>2.1772851988679274</v>
      </c>
      <c r="H27" s="23">
        <v>2855.58</v>
      </c>
      <c r="I27" s="23">
        <v>2435.6799999999998</v>
      </c>
      <c r="J27" s="23">
        <v>2966.55</v>
      </c>
      <c r="K27" s="23">
        <f t="shared" si="2"/>
        <v>110.97000000000025</v>
      </c>
      <c r="L27" s="24">
        <f t="shared" si="6"/>
        <v>3.8860756833988286</v>
      </c>
      <c r="M27" s="25">
        <f t="shared" si="3"/>
        <v>61.692915937520254</v>
      </c>
      <c r="N27" s="25">
        <f t="shared" si="3"/>
        <v>65.452923329938429</v>
      </c>
      <c r="O27" s="25">
        <f t="shared" si="3"/>
        <v>62.724654718912021</v>
      </c>
      <c r="P27" s="8">
        <v>60</v>
      </c>
      <c r="Q27" s="10">
        <f t="shared" si="4"/>
        <v>1.0317387813917662</v>
      </c>
      <c r="R27" s="37"/>
    </row>
    <row r="28" spans="1:18" ht="15" x14ac:dyDescent="0.25">
      <c r="A28" s="8">
        <v>22</v>
      </c>
      <c r="B28" s="9" t="s">
        <v>29</v>
      </c>
      <c r="C28" s="8">
        <v>6098.5</v>
      </c>
      <c r="D28" s="8">
        <v>5856.13</v>
      </c>
      <c r="E28" s="8">
        <v>5494.57</v>
      </c>
      <c r="F28" s="8">
        <f t="shared" si="1"/>
        <v>-603.93000000000029</v>
      </c>
      <c r="G28" s="22">
        <f t="shared" si="5"/>
        <v>-9.9029269492498191</v>
      </c>
      <c r="H28" s="23">
        <v>5306.01</v>
      </c>
      <c r="I28" s="23">
        <v>5449.91</v>
      </c>
      <c r="J28" s="23">
        <v>5246.16</v>
      </c>
      <c r="K28" s="23">
        <f t="shared" si="2"/>
        <v>-59.850000000000364</v>
      </c>
      <c r="L28" s="24">
        <f t="shared" si="6"/>
        <v>-1.1279662118993437</v>
      </c>
      <c r="M28" s="25">
        <f t="shared" si="3"/>
        <v>87.005165204558494</v>
      </c>
      <c r="N28" s="25">
        <f t="shared" si="3"/>
        <v>93.063337050236242</v>
      </c>
      <c r="O28" s="25">
        <f t="shared" si="3"/>
        <v>95.47899107664476</v>
      </c>
      <c r="P28" s="8">
        <v>60</v>
      </c>
      <c r="Q28" s="10">
        <f t="shared" si="4"/>
        <v>8.473825872086266</v>
      </c>
      <c r="R28" s="37"/>
    </row>
    <row r="29" spans="1:18" ht="15" x14ac:dyDescent="0.25">
      <c r="A29" s="8">
        <v>23</v>
      </c>
      <c r="B29" s="9" t="s">
        <v>30</v>
      </c>
      <c r="C29" s="8">
        <v>36.11</v>
      </c>
      <c r="D29" s="8">
        <v>35.06</v>
      </c>
      <c r="E29" s="8">
        <v>35.24</v>
      </c>
      <c r="F29" s="8">
        <f t="shared" si="1"/>
        <v>-0.86999999999999744</v>
      </c>
      <c r="G29" s="22">
        <f t="shared" si="5"/>
        <v>-2.4093049016892758</v>
      </c>
      <c r="H29" s="23">
        <v>27.269999999999996</v>
      </c>
      <c r="I29" s="23">
        <v>23.29</v>
      </c>
      <c r="J29" s="23">
        <v>26.349999999999998</v>
      </c>
      <c r="K29" s="23">
        <f t="shared" si="2"/>
        <v>-0.91999999999999815</v>
      </c>
      <c r="L29" s="24">
        <f t="shared" si="6"/>
        <v>-3.3736707004033675</v>
      </c>
      <c r="M29" s="25">
        <f t="shared" si="3"/>
        <v>75.51924674605371</v>
      </c>
      <c r="N29" s="25">
        <f t="shared" si="3"/>
        <v>66.42897889332572</v>
      </c>
      <c r="O29" s="25">
        <f t="shared" si="3"/>
        <v>74.772985244040854</v>
      </c>
      <c r="P29" s="8">
        <v>60</v>
      </c>
      <c r="Q29" s="10">
        <f t="shared" si="4"/>
        <v>-0.74626150201285668</v>
      </c>
      <c r="R29" s="37"/>
    </row>
    <row r="30" spans="1:18" ht="15" x14ac:dyDescent="0.25">
      <c r="A30" s="8">
        <v>24</v>
      </c>
      <c r="B30" s="9" t="s">
        <v>31</v>
      </c>
      <c r="C30" s="8">
        <v>439.17</v>
      </c>
      <c r="D30" s="8">
        <v>431.29</v>
      </c>
      <c r="E30" s="8">
        <v>443.47</v>
      </c>
      <c r="F30" s="8">
        <f t="shared" si="1"/>
        <v>4.3000000000000114</v>
      </c>
      <c r="G30" s="22">
        <f t="shared" si="5"/>
        <v>0.97911970307626006</v>
      </c>
      <c r="H30" s="23">
        <v>371.34999999999997</v>
      </c>
      <c r="I30" s="23">
        <v>428.02</v>
      </c>
      <c r="J30" s="23">
        <v>293.10000000000002</v>
      </c>
      <c r="K30" s="23">
        <f t="shared" si="2"/>
        <v>-78.249999999999943</v>
      </c>
      <c r="L30" s="24">
        <f t="shared" si="6"/>
        <v>-21.071765181095987</v>
      </c>
      <c r="M30" s="25">
        <f t="shared" si="3"/>
        <v>84.557232962178645</v>
      </c>
      <c r="N30" s="25">
        <f t="shared" si="3"/>
        <v>99.241809455354854</v>
      </c>
      <c r="O30" s="25">
        <f t="shared" si="3"/>
        <v>66.092407603671049</v>
      </c>
      <c r="P30" s="8">
        <v>60</v>
      </c>
      <c r="Q30" s="10">
        <f t="shared" si="4"/>
        <v>-18.464825358507596</v>
      </c>
      <c r="R30" s="37"/>
    </row>
    <row r="31" spans="1:18" ht="15" x14ac:dyDescent="0.25">
      <c r="A31" s="8">
        <v>25</v>
      </c>
      <c r="B31" s="9" t="s">
        <v>32</v>
      </c>
      <c r="C31" s="8">
        <v>47.06</v>
      </c>
      <c r="D31" s="8">
        <v>45.39</v>
      </c>
      <c r="E31" s="8">
        <v>45.39</v>
      </c>
      <c r="F31" s="8">
        <f t="shared" si="1"/>
        <v>-1.6700000000000017</v>
      </c>
      <c r="G31" s="22">
        <f t="shared" si="5"/>
        <v>-3.5486612834679168</v>
      </c>
      <c r="H31" s="23">
        <v>10.540000000000001</v>
      </c>
      <c r="I31" s="23">
        <v>9.1900000000000013</v>
      </c>
      <c r="J31" s="23">
        <v>9.1900000000000013</v>
      </c>
      <c r="K31" s="23">
        <f t="shared" si="2"/>
        <v>-1.3499999999999996</v>
      </c>
      <c r="L31" s="24">
        <f t="shared" si="6"/>
        <v>-12.808349146110052</v>
      </c>
      <c r="M31" s="25">
        <f t="shared" si="3"/>
        <v>22.39694007649809</v>
      </c>
      <c r="N31" s="25">
        <f t="shared" si="3"/>
        <v>20.246750385547479</v>
      </c>
      <c r="O31" s="25">
        <f t="shared" si="3"/>
        <v>20.246750385547479</v>
      </c>
      <c r="P31" s="8">
        <v>60</v>
      </c>
      <c r="Q31" s="10">
        <f t="shared" si="4"/>
        <v>-2.1501896909506115</v>
      </c>
      <c r="R31" s="37"/>
    </row>
    <row r="32" spans="1:18" ht="15" x14ac:dyDescent="0.25">
      <c r="A32" s="8">
        <v>26</v>
      </c>
      <c r="B32" s="9" t="s">
        <v>33</v>
      </c>
      <c r="C32" s="8">
        <v>2927.12</v>
      </c>
      <c r="D32" s="8">
        <v>2531.5700000000002</v>
      </c>
      <c r="E32" s="8">
        <v>2641.91</v>
      </c>
      <c r="F32" s="8">
        <f t="shared" si="1"/>
        <v>-285.21000000000004</v>
      </c>
      <c r="G32" s="22">
        <f t="shared" si="5"/>
        <v>-9.7437071250922429</v>
      </c>
      <c r="H32" s="23">
        <v>5604.29</v>
      </c>
      <c r="I32" s="23">
        <v>4617.8500000000004</v>
      </c>
      <c r="J32" s="23">
        <v>5804.5300000000007</v>
      </c>
      <c r="K32" s="23">
        <f t="shared" si="2"/>
        <v>200.24000000000069</v>
      </c>
      <c r="L32" s="24">
        <f t="shared" si="6"/>
        <v>3.5729771300200506</v>
      </c>
      <c r="M32" s="25">
        <f t="shared" si="3"/>
        <v>191.4608898849381</v>
      </c>
      <c r="N32" s="25">
        <f t="shared" si="3"/>
        <v>182.41051995402063</v>
      </c>
      <c r="O32" s="25">
        <f t="shared" si="3"/>
        <v>219.70960403647365</v>
      </c>
      <c r="P32" s="8">
        <v>60</v>
      </c>
      <c r="Q32" s="10">
        <f t="shared" si="4"/>
        <v>28.248714151535552</v>
      </c>
      <c r="R32" s="37"/>
    </row>
    <row r="33" spans="1:18" ht="15" x14ac:dyDescent="0.25">
      <c r="A33" s="8">
        <v>27</v>
      </c>
      <c r="B33" s="9" t="s">
        <v>34</v>
      </c>
      <c r="C33" s="8">
        <v>59.15</v>
      </c>
      <c r="D33" s="8">
        <v>38.58</v>
      </c>
      <c r="E33" s="8">
        <v>52.57</v>
      </c>
      <c r="F33" s="8">
        <f t="shared" si="1"/>
        <v>-6.5799999999999983</v>
      </c>
      <c r="G33" s="22">
        <f t="shared" si="5"/>
        <v>-11.124260355029584</v>
      </c>
      <c r="H33" s="23">
        <v>60.86</v>
      </c>
      <c r="I33" s="23">
        <v>50.800000000000004</v>
      </c>
      <c r="J33" s="23">
        <v>57.54</v>
      </c>
      <c r="K33" s="23">
        <f t="shared" si="2"/>
        <v>-3.3200000000000003</v>
      </c>
      <c r="L33" s="24">
        <f t="shared" si="6"/>
        <v>-5.4551429510351639</v>
      </c>
      <c r="M33" s="25">
        <f t="shared" si="3"/>
        <v>102.8909551986475</v>
      </c>
      <c r="N33" s="25">
        <f t="shared" si="3"/>
        <v>131.67444271643342</v>
      </c>
      <c r="O33" s="25">
        <f t="shared" si="3"/>
        <v>109.45406125166444</v>
      </c>
      <c r="P33" s="8">
        <v>60</v>
      </c>
      <c r="Q33" s="10">
        <f t="shared" si="4"/>
        <v>6.5631060530169378</v>
      </c>
      <c r="R33" s="37"/>
    </row>
    <row r="34" spans="1:18" ht="15" x14ac:dyDescent="0.25">
      <c r="A34" s="8">
        <v>28</v>
      </c>
      <c r="B34" s="9" t="s">
        <v>35</v>
      </c>
      <c r="C34" s="8">
        <v>238.01</v>
      </c>
      <c r="D34" s="8">
        <v>148.66</v>
      </c>
      <c r="E34" s="8">
        <v>266.06</v>
      </c>
      <c r="F34" s="8">
        <f t="shared" si="1"/>
        <v>28.050000000000011</v>
      </c>
      <c r="G34" s="22">
        <f t="shared" si="5"/>
        <v>11.785219108440828</v>
      </c>
      <c r="H34" s="23">
        <v>611.63</v>
      </c>
      <c r="I34" s="23">
        <v>483.6</v>
      </c>
      <c r="J34" s="23">
        <v>691.99</v>
      </c>
      <c r="K34" s="23">
        <f t="shared" si="2"/>
        <v>80.360000000000014</v>
      </c>
      <c r="L34" s="24">
        <f t="shared" si="6"/>
        <v>13.138662263132941</v>
      </c>
      <c r="M34" s="25">
        <f t="shared" si="3"/>
        <v>256.97659762194866</v>
      </c>
      <c r="N34" s="25">
        <f t="shared" si="3"/>
        <v>325.30606753666086</v>
      </c>
      <c r="O34" s="25">
        <f t="shared" si="3"/>
        <v>260.08795008644665</v>
      </c>
      <c r="P34" s="8">
        <v>60</v>
      </c>
      <c r="Q34" s="10">
        <f t="shared" si="4"/>
        <v>3.1113524644979975</v>
      </c>
      <c r="R34" s="37"/>
    </row>
    <row r="35" spans="1:18" ht="15" x14ac:dyDescent="0.25">
      <c r="A35" s="8">
        <v>29</v>
      </c>
      <c r="B35" s="9" t="s">
        <v>36</v>
      </c>
      <c r="C35" s="8">
        <v>231.48</v>
      </c>
      <c r="D35" s="8">
        <v>225.53</v>
      </c>
      <c r="E35" s="8">
        <v>231.48</v>
      </c>
      <c r="F35" s="8">
        <f t="shared" si="1"/>
        <v>0</v>
      </c>
      <c r="G35" s="22">
        <f t="shared" si="5"/>
        <v>0</v>
      </c>
      <c r="H35" s="23">
        <v>58.59</v>
      </c>
      <c r="I35" s="23">
        <v>67.63</v>
      </c>
      <c r="J35" s="23">
        <v>58.59</v>
      </c>
      <c r="K35" s="23">
        <f t="shared" si="2"/>
        <v>0</v>
      </c>
      <c r="L35" s="24">
        <f t="shared" si="6"/>
        <v>0</v>
      </c>
      <c r="M35" s="25">
        <f t="shared" si="3"/>
        <v>25.311041990668741</v>
      </c>
      <c r="N35" s="25">
        <f t="shared" si="3"/>
        <v>29.987141400257173</v>
      </c>
      <c r="O35" s="25">
        <f t="shared" si="3"/>
        <v>25.311041990668741</v>
      </c>
      <c r="P35" s="8">
        <v>60</v>
      </c>
      <c r="Q35" s="10">
        <f t="shared" si="4"/>
        <v>0</v>
      </c>
      <c r="R35" s="37"/>
    </row>
    <row r="36" spans="1:18" ht="15" x14ac:dyDescent="0.25">
      <c r="A36" s="8">
        <v>30</v>
      </c>
      <c r="B36" s="9" t="s">
        <v>37</v>
      </c>
      <c r="C36" s="8">
        <v>11.94</v>
      </c>
      <c r="D36" s="8">
        <v>10.76</v>
      </c>
      <c r="E36" s="8">
        <v>12.42</v>
      </c>
      <c r="F36" s="8">
        <f t="shared" si="1"/>
        <v>0.48000000000000043</v>
      </c>
      <c r="G36" s="22">
        <f t="shared" si="5"/>
        <v>4.020100502512566</v>
      </c>
      <c r="H36" s="23">
        <v>12.21</v>
      </c>
      <c r="I36" s="23">
        <v>13.86</v>
      </c>
      <c r="J36" s="23">
        <v>12.56</v>
      </c>
      <c r="K36" s="23">
        <f t="shared" si="2"/>
        <v>0.34999999999999964</v>
      </c>
      <c r="L36" s="24">
        <f t="shared" si="6"/>
        <v>2.8665028665028633</v>
      </c>
      <c r="M36" s="25">
        <f t="shared" si="3"/>
        <v>102.26130653266333</v>
      </c>
      <c r="N36" s="25">
        <f t="shared" si="3"/>
        <v>128.81040892193306</v>
      </c>
      <c r="O36" s="25">
        <f t="shared" si="3"/>
        <v>101.12721417069244</v>
      </c>
      <c r="P36" s="8">
        <v>60</v>
      </c>
      <c r="Q36" s="10">
        <f t="shared" si="4"/>
        <v>-1.134092361970886</v>
      </c>
      <c r="R36" s="37"/>
    </row>
    <row r="37" spans="1:18" ht="15" x14ac:dyDescent="0.25">
      <c r="A37" s="8">
        <v>31</v>
      </c>
      <c r="B37" s="9" t="s">
        <v>38</v>
      </c>
      <c r="C37" s="8">
        <v>1528.64</v>
      </c>
      <c r="D37" s="8">
        <v>1362.42</v>
      </c>
      <c r="E37" s="8">
        <v>1449.21</v>
      </c>
      <c r="F37" s="8">
        <f t="shared" si="1"/>
        <v>-79.430000000000064</v>
      </c>
      <c r="G37" s="22">
        <f t="shared" si="5"/>
        <v>-5.1961220431233031</v>
      </c>
      <c r="H37" s="23">
        <v>2405.09</v>
      </c>
      <c r="I37" s="23">
        <v>2158.4499999999998</v>
      </c>
      <c r="J37" s="23">
        <v>2504.4499999999998</v>
      </c>
      <c r="K37" s="23">
        <f t="shared" si="2"/>
        <v>99.359999999999673</v>
      </c>
      <c r="L37" s="24">
        <f t="shared" si="6"/>
        <v>4.1312383320374568</v>
      </c>
      <c r="M37" s="25">
        <f t="shared" si="3"/>
        <v>157.33527841741679</v>
      </c>
      <c r="N37" s="25">
        <f t="shared" si="3"/>
        <v>158.42765079784499</v>
      </c>
      <c r="O37" s="25">
        <f t="shared" si="3"/>
        <v>172.8148439494621</v>
      </c>
      <c r="P37" s="8">
        <v>60</v>
      </c>
      <c r="Q37" s="10">
        <f t="shared" si="4"/>
        <v>15.479565532045314</v>
      </c>
      <c r="R37" s="37"/>
    </row>
    <row r="38" spans="1:18" x14ac:dyDescent="0.2">
      <c r="A38" s="39" t="s">
        <v>39</v>
      </c>
      <c r="B38" s="40"/>
      <c r="C38" s="11">
        <f>SUM(C19:C37)</f>
        <v>81141.409999999974</v>
      </c>
      <c r="D38" s="11">
        <f>SUM(D19:D37)</f>
        <v>67760.079999999987</v>
      </c>
      <c r="E38" s="11">
        <f>SUM(E19:E37)</f>
        <v>77285.050000000032</v>
      </c>
      <c r="F38" s="11">
        <f t="shared" si="1"/>
        <v>-3856.3599999999424</v>
      </c>
      <c r="G38" s="26">
        <f t="shared" si="5"/>
        <v>-4.7526410990392494</v>
      </c>
      <c r="H38" s="27">
        <v>80811.139999999985</v>
      </c>
      <c r="I38" s="27">
        <v>70103.750000000015</v>
      </c>
      <c r="J38" s="27">
        <v>81611.170000000013</v>
      </c>
      <c r="K38" s="27">
        <f t="shared" si="2"/>
        <v>800.03000000002794</v>
      </c>
      <c r="L38" s="28">
        <f t="shared" si="6"/>
        <v>0.98999964608843305</v>
      </c>
      <c r="M38" s="29">
        <f t="shared" ref="M38:O58" si="7">(H38/C38)*100</f>
        <v>99.592969853494054</v>
      </c>
      <c r="N38" s="29">
        <f t="shared" si="7"/>
        <v>103.45877690817372</v>
      </c>
      <c r="O38" s="29">
        <f t="shared" si="7"/>
        <v>105.59761558024479</v>
      </c>
      <c r="P38" s="12">
        <v>60</v>
      </c>
      <c r="Q38" s="12">
        <f t="shared" si="4"/>
        <v>6.0046457267507378</v>
      </c>
      <c r="R38" s="38"/>
    </row>
    <row r="39" spans="1:18" ht="15" x14ac:dyDescent="0.25">
      <c r="A39" s="8">
        <v>32</v>
      </c>
      <c r="B39" s="9" t="s">
        <v>40</v>
      </c>
      <c r="C39" s="8">
        <v>26648.44</v>
      </c>
      <c r="D39" s="8">
        <v>21830.560000000001</v>
      </c>
      <c r="E39" s="8">
        <v>21948.99</v>
      </c>
      <c r="F39" s="8">
        <f t="shared" si="1"/>
        <v>-4699.4499999999971</v>
      </c>
      <c r="G39" s="22">
        <f t="shared" si="5"/>
        <v>-17.63499101635967</v>
      </c>
      <c r="H39" s="23">
        <v>4196.8999999999996</v>
      </c>
      <c r="I39" s="23">
        <v>7882.59</v>
      </c>
      <c r="J39" s="23">
        <v>7876.4499999999989</v>
      </c>
      <c r="K39" s="23">
        <f t="shared" si="2"/>
        <v>3679.5499999999993</v>
      </c>
      <c r="L39" s="24">
        <f t="shared" si="6"/>
        <v>87.673044389906835</v>
      </c>
      <c r="M39" s="25">
        <f t="shared" si="7"/>
        <v>15.749139536873452</v>
      </c>
      <c r="N39" s="25">
        <f t="shared" si="7"/>
        <v>36.108052198386112</v>
      </c>
      <c r="O39" s="25">
        <f t="shared" si="7"/>
        <v>35.885250300811101</v>
      </c>
      <c r="P39" s="8">
        <v>60</v>
      </c>
      <c r="Q39" s="10">
        <f t="shared" si="4"/>
        <v>20.136110763937651</v>
      </c>
      <c r="R39" s="37"/>
    </row>
    <row r="40" spans="1:18" x14ac:dyDescent="0.2">
      <c r="A40" s="39" t="s">
        <v>41</v>
      </c>
      <c r="B40" s="40"/>
      <c r="C40" s="11">
        <f>SUM(C39:C39)</f>
        <v>26648.44</v>
      </c>
      <c r="D40" s="11">
        <f>SUM(D39:D39)</f>
        <v>21830.560000000001</v>
      </c>
      <c r="E40" s="11">
        <f>SUM(E39:E39)</f>
        <v>21948.99</v>
      </c>
      <c r="F40" s="11">
        <f t="shared" si="1"/>
        <v>-4699.4499999999971</v>
      </c>
      <c r="G40" s="26">
        <f t="shared" si="5"/>
        <v>-17.63499101635967</v>
      </c>
      <c r="H40" s="27">
        <v>4196.8999999999996</v>
      </c>
      <c r="I40" s="27">
        <v>7882.59</v>
      </c>
      <c r="J40" s="27">
        <v>7876.4499999999989</v>
      </c>
      <c r="K40" s="27">
        <f t="shared" si="2"/>
        <v>3679.5499999999993</v>
      </c>
      <c r="L40" s="28">
        <f t="shared" si="6"/>
        <v>87.673044389906835</v>
      </c>
      <c r="M40" s="29">
        <f t="shared" si="7"/>
        <v>15.749139536873452</v>
      </c>
      <c r="N40" s="29">
        <f t="shared" si="7"/>
        <v>36.108052198386112</v>
      </c>
      <c r="O40" s="29">
        <f t="shared" si="7"/>
        <v>35.885250300811101</v>
      </c>
      <c r="P40" s="12">
        <v>60</v>
      </c>
      <c r="Q40" s="12">
        <f t="shared" si="4"/>
        <v>20.136110763937651</v>
      </c>
      <c r="R40" s="38"/>
    </row>
    <row r="41" spans="1:18" ht="15" x14ac:dyDescent="0.25">
      <c r="A41" s="8">
        <v>33</v>
      </c>
      <c r="B41" s="9" t="s">
        <v>42</v>
      </c>
      <c r="C41" s="8">
        <v>17856.689999999999</v>
      </c>
      <c r="D41" s="8">
        <v>16666.75</v>
      </c>
      <c r="E41" s="8">
        <v>18041.05</v>
      </c>
      <c r="F41" s="8">
        <f t="shared" si="1"/>
        <v>184.36000000000058</v>
      </c>
      <c r="G41" s="22">
        <f t="shared" si="5"/>
        <v>1.0324421827337575</v>
      </c>
      <c r="H41" s="23">
        <v>9994.4</v>
      </c>
      <c r="I41" s="23">
        <v>8206.02</v>
      </c>
      <c r="J41" s="23">
        <v>10345.36</v>
      </c>
      <c r="K41" s="23">
        <f t="shared" si="2"/>
        <v>350.96000000000095</v>
      </c>
      <c r="L41" s="24">
        <f t="shared" si="6"/>
        <v>3.511566477227257</v>
      </c>
      <c r="M41" s="25">
        <f t="shared" si="7"/>
        <v>55.970059400706404</v>
      </c>
      <c r="N41" s="25">
        <f t="shared" si="7"/>
        <v>49.2358738206309</v>
      </c>
      <c r="O41" s="25">
        <f t="shared" si="7"/>
        <v>57.343447304896344</v>
      </c>
      <c r="P41" s="8">
        <v>60</v>
      </c>
      <c r="Q41" s="10">
        <f t="shared" si="4"/>
        <v>1.3733879041899399</v>
      </c>
      <c r="R41" s="37"/>
    </row>
    <row r="42" spans="1:18" x14ac:dyDescent="0.2">
      <c r="A42" s="39" t="s">
        <v>43</v>
      </c>
      <c r="B42" s="40"/>
      <c r="C42" s="11">
        <f>SUM(C41:C41)</f>
        <v>17856.689999999999</v>
      </c>
      <c r="D42" s="11">
        <f>SUM(D41:D41)</f>
        <v>16666.75</v>
      </c>
      <c r="E42" s="11">
        <f>SUM(E41:E41)</f>
        <v>18041.05</v>
      </c>
      <c r="F42" s="11">
        <f t="shared" si="1"/>
        <v>184.36000000000058</v>
      </c>
      <c r="G42" s="26">
        <f t="shared" si="5"/>
        <v>1.0324421827337575</v>
      </c>
      <c r="H42" s="27">
        <v>9994.4</v>
      </c>
      <c r="I42" s="27">
        <v>8206.02</v>
      </c>
      <c r="J42" s="27">
        <v>10345.36</v>
      </c>
      <c r="K42" s="27">
        <f t="shared" si="2"/>
        <v>350.96000000000095</v>
      </c>
      <c r="L42" s="28">
        <f t="shared" si="6"/>
        <v>3.511566477227257</v>
      </c>
      <c r="M42" s="29">
        <f t="shared" si="7"/>
        <v>55.970059400706404</v>
      </c>
      <c r="N42" s="29">
        <f t="shared" si="7"/>
        <v>49.2358738206309</v>
      </c>
      <c r="O42" s="29">
        <f t="shared" si="7"/>
        <v>57.343447304896344</v>
      </c>
      <c r="P42" s="12">
        <v>60</v>
      </c>
      <c r="Q42" s="12">
        <f t="shared" si="4"/>
        <v>1.3733879041899399</v>
      </c>
      <c r="R42" s="38"/>
    </row>
    <row r="43" spans="1:18" ht="15" x14ac:dyDescent="0.25">
      <c r="A43" s="8">
        <v>34</v>
      </c>
      <c r="B43" s="9" t="s">
        <v>44</v>
      </c>
      <c r="C43" s="8">
        <v>1124.53</v>
      </c>
      <c r="D43" s="8">
        <v>797.98</v>
      </c>
      <c r="E43" s="8">
        <v>1334.2</v>
      </c>
      <c r="F43" s="8">
        <f t="shared" si="1"/>
        <v>209.67000000000007</v>
      </c>
      <c r="G43" s="22">
        <f t="shared" si="5"/>
        <v>18.645122851324562</v>
      </c>
      <c r="H43" s="23">
        <v>2679.8500000000004</v>
      </c>
      <c r="I43" s="23">
        <v>2072.91</v>
      </c>
      <c r="J43" s="23">
        <v>2817.64</v>
      </c>
      <c r="K43" s="23">
        <f t="shared" si="2"/>
        <v>137.78999999999951</v>
      </c>
      <c r="L43" s="24">
        <f t="shared" si="6"/>
        <v>5.1417056924827689</v>
      </c>
      <c r="M43" s="25">
        <f t="shared" si="7"/>
        <v>238.30844886308063</v>
      </c>
      <c r="N43" s="25">
        <f t="shared" si="7"/>
        <v>259.76966841274213</v>
      </c>
      <c r="O43" s="25">
        <f t="shared" si="7"/>
        <v>211.1857292759706</v>
      </c>
      <c r="P43" s="8">
        <v>60</v>
      </c>
      <c r="Q43" s="10">
        <f t="shared" si="4"/>
        <v>-27.122719587110026</v>
      </c>
      <c r="R43" s="37"/>
    </row>
    <row r="44" spans="1:18" ht="15" x14ac:dyDescent="0.25">
      <c r="A44" s="8">
        <v>35</v>
      </c>
      <c r="B44" s="9" t="s">
        <v>45</v>
      </c>
      <c r="C44" s="8">
        <v>929.79</v>
      </c>
      <c r="D44" s="8">
        <v>690.54</v>
      </c>
      <c r="E44" s="8">
        <v>881.94</v>
      </c>
      <c r="F44" s="8">
        <f t="shared" si="1"/>
        <v>-47.849999999999909</v>
      </c>
      <c r="G44" s="22">
        <f t="shared" si="5"/>
        <v>-5.1463233633401</v>
      </c>
      <c r="H44" s="23">
        <v>356.58</v>
      </c>
      <c r="I44" s="23">
        <v>319.61</v>
      </c>
      <c r="J44" s="23">
        <v>346.08000000000004</v>
      </c>
      <c r="K44" s="23">
        <f t="shared" si="2"/>
        <v>-10.499999999999943</v>
      </c>
      <c r="L44" s="24">
        <f t="shared" si="6"/>
        <v>-2.944640753828017</v>
      </c>
      <c r="M44" s="25">
        <f t="shared" si="7"/>
        <v>38.350595295711933</v>
      </c>
      <c r="N44" s="25">
        <f t="shared" si="7"/>
        <v>46.284067541344456</v>
      </c>
      <c r="O44" s="25">
        <f t="shared" si="7"/>
        <v>39.240764677869244</v>
      </c>
      <c r="P44" s="8">
        <v>60</v>
      </c>
      <c r="Q44" s="10">
        <f t="shared" si="4"/>
        <v>0.89016938215731045</v>
      </c>
      <c r="R44" s="37"/>
    </row>
    <row r="45" spans="1:18" ht="15" x14ac:dyDescent="0.25">
      <c r="A45" s="8">
        <v>36</v>
      </c>
      <c r="B45" s="9" t="s">
        <v>46</v>
      </c>
      <c r="C45" s="8">
        <v>374.82</v>
      </c>
      <c r="D45" s="8">
        <v>255.02</v>
      </c>
      <c r="E45" s="8">
        <v>377.75</v>
      </c>
      <c r="F45" s="8">
        <f t="shared" si="1"/>
        <v>2.9300000000000068</v>
      </c>
      <c r="G45" s="22">
        <f t="shared" si="5"/>
        <v>0.78170855343898582</v>
      </c>
      <c r="H45" s="23">
        <v>473.47999999999996</v>
      </c>
      <c r="I45" s="23">
        <v>525.83000000000004</v>
      </c>
      <c r="J45" s="23">
        <v>441.11</v>
      </c>
      <c r="K45" s="23">
        <f t="shared" si="2"/>
        <v>-32.369999999999948</v>
      </c>
      <c r="L45" s="24">
        <f t="shared" si="6"/>
        <v>-6.8366140069274204</v>
      </c>
      <c r="M45" s="25">
        <f t="shared" si="7"/>
        <v>126.32196787791472</v>
      </c>
      <c r="N45" s="25">
        <f t="shared" si="7"/>
        <v>206.19167124147125</v>
      </c>
      <c r="O45" s="25">
        <f t="shared" si="7"/>
        <v>116.77299801455989</v>
      </c>
      <c r="P45" s="8">
        <v>60</v>
      </c>
      <c r="Q45" s="10">
        <f t="shared" si="4"/>
        <v>-9.5489698633548272</v>
      </c>
      <c r="R45" s="37"/>
    </row>
    <row r="46" spans="1:18" ht="15" x14ac:dyDescent="0.25">
      <c r="A46" s="8">
        <v>37</v>
      </c>
      <c r="B46" s="9" t="s">
        <v>47</v>
      </c>
      <c r="C46" s="8">
        <v>1112.42</v>
      </c>
      <c r="D46" s="8">
        <v>567.65</v>
      </c>
      <c r="E46" s="8">
        <v>1020.95</v>
      </c>
      <c r="F46" s="8">
        <f t="shared" si="1"/>
        <v>-91.470000000000027</v>
      </c>
      <c r="G46" s="22">
        <f t="shared" si="5"/>
        <v>-8.2226137609895549</v>
      </c>
      <c r="H46" s="23">
        <v>546.04999999999995</v>
      </c>
      <c r="I46" s="23">
        <v>466.5</v>
      </c>
      <c r="J46" s="23">
        <v>578.14</v>
      </c>
      <c r="K46" s="23">
        <f t="shared" si="2"/>
        <v>32.090000000000032</v>
      </c>
      <c r="L46" s="24">
        <f t="shared" si="6"/>
        <v>5.8767512132588653</v>
      </c>
      <c r="M46" s="25">
        <f t="shared" si="7"/>
        <v>49.086675895794748</v>
      </c>
      <c r="N46" s="25">
        <f t="shared" si="7"/>
        <v>82.180921342376465</v>
      </c>
      <c r="O46" s="25">
        <f t="shared" si="7"/>
        <v>56.627650717469024</v>
      </c>
      <c r="P46" s="8">
        <v>60</v>
      </c>
      <c r="Q46" s="10">
        <f t="shared" si="4"/>
        <v>7.5409748216742756</v>
      </c>
      <c r="R46" s="37"/>
    </row>
    <row r="47" spans="1:18" ht="15" x14ac:dyDescent="0.25">
      <c r="A47" s="8">
        <v>38</v>
      </c>
      <c r="B47" s="9" t="s">
        <v>48</v>
      </c>
      <c r="C47" s="8">
        <v>29.06</v>
      </c>
      <c r="D47" s="8">
        <v>16.32</v>
      </c>
      <c r="E47" s="8">
        <v>54.01</v>
      </c>
      <c r="F47" s="8">
        <f t="shared" si="1"/>
        <v>24.95</v>
      </c>
      <c r="G47" s="22">
        <f t="shared" si="5"/>
        <v>85.856847900894707</v>
      </c>
      <c r="H47" s="23">
        <v>245.76999999999998</v>
      </c>
      <c r="I47" s="23">
        <v>195.51</v>
      </c>
      <c r="J47" s="23">
        <v>255.69</v>
      </c>
      <c r="K47" s="23">
        <f t="shared" si="2"/>
        <v>9.9200000000000159</v>
      </c>
      <c r="L47" s="24">
        <f t="shared" si="6"/>
        <v>4.036294096106122</v>
      </c>
      <c r="M47" s="25">
        <f t="shared" si="7"/>
        <v>845.73296627666889</v>
      </c>
      <c r="N47" s="25">
        <f t="shared" si="7"/>
        <v>1197.9779411764705</v>
      </c>
      <c r="O47" s="25">
        <f t="shared" si="7"/>
        <v>473.41233104980563</v>
      </c>
      <c r="P47" s="8">
        <v>60</v>
      </c>
      <c r="Q47" s="10">
        <f t="shared" si="4"/>
        <v>-372.32063522686326</v>
      </c>
      <c r="R47" s="37"/>
    </row>
    <row r="48" spans="1:18" ht="15" x14ac:dyDescent="0.25">
      <c r="A48" s="8">
        <v>39</v>
      </c>
      <c r="B48" s="9" t="s">
        <v>49</v>
      </c>
      <c r="C48" s="8">
        <v>316.49</v>
      </c>
      <c r="D48" s="8">
        <v>172.62</v>
      </c>
      <c r="E48" s="8">
        <v>283.63</v>
      </c>
      <c r="F48" s="8">
        <f t="shared" si="1"/>
        <v>-32.860000000000014</v>
      </c>
      <c r="G48" s="22">
        <f t="shared" si="5"/>
        <v>-10.382634522417773</v>
      </c>
      <c r="H48" s="23">
        <v>134.24</v>
      </c>
      <c r="I48" s="23">
        <v>138.91999999999999</v>
      </c>
      <c r="J48" s="23">
        <v>132.36000000000001</v>
      </c>
      <c r="K48" s="23">
        <f t="shared" si="2"/>
        <v>-1.8799999999999955</v>
      </c>
      <c r="L48" s="24">
        <f t="shared" si="6"/>
        <v>-1.4004767580452886</v>
      </c>
      <c r="M48" s="25">
        <f t="shared" si="7"/>
        <v>42.415242187746848</v>
      </c>
      <c r="N48" s="25">
        <f t="shared" si="7"/>
        <v>80.477349090487778</v>
      </c>
      <c r="O48" s="25">
        <f t="shared" si="7"/>
        <v>46.666431618658116</v>
      </c>
      <c r="P48" s="8">
        <v>60</v>
      </c>
      <c r="Q48" s="10">
        <f t="shared" si="4"/>
        <v>4.2511894309112677</v>
      </c>
      <c r="R48" s="37"/>
    </row>
    <row r="49" spans="1:18" ht="15" x14ac:dyDescent="0.25">
      <c r="A49" s="8">
        <v>40</v>
      </c>
      <c r="B49" s="9" t="s">
        <v>50</v>
      </c>
      <c r="C49" s="8">
        <v>270.77</v>
      </c>
      <c r="D49" s="8">
        <v>168.62</v>
      </c>
      <c r="E49" s="8">
        <v>277.95999999999998</v>
      </c>
      <c r="F49" s="8">
        <f t="shared" si="1"/>
        <v>7.1899999999999977</v>
      </c>
      <c r="G49" s="22">
        <f t="shared" si="5"/>
        <v>2.655390183550614</v>
      </c>
      <c r="H49" s="23">
        <v>173.45</v>
      </c>
      <c r="I49" s="23">
        <v>169.42999999999998</v>
      </c>
      <c r="J49" s="23">
        <v>159.97</v>
      </c>
      <c r="K49" s="23">
        <f t="shared" si="2"/>
        <v>-13.47999999999999</v>
      </c>
      <c r="L49" s="24">
        <f t="shared" si="6"/>
        <v>-7.77169213029691</v>
      </c>
      <c r="M49" s="25">
        <f t="shared" si="7"/>
        <v>64.058056653248144</v>
      </c>
      <c r="N49" s="25">
        <f t="shared" si="7"/>
        <v>100.48037006286323</v>
      </c>
      <c r="O49" s="25">
        <f t="shared" si="7"/>
        <v>57.551446251259172</v>
      </c>
      <c r="P49" s="8">
        <v>60</v>
      </c>
      <c r="Q49" s="10">
        <f t="shared" si="4"/>
        <v>-6.5066104019889721</v>
      </c>
      <c r="R49" s="37"/>
    </row>
    <row r="50" spans="1:18" x14ac:dyDescent="0.2">
      <c r="A50" s="39" t="s">
        <v>51</v>
      </c>
      <c r="B50" s="40"/>
      <c r="C50" s="11">
        <f>SUM(C43:C49)</f>
        <v>4157.8799999999992</v>
      </c>
      <c r="D50" s="11">
        <f>SUM(D43:D49)</f>
        <v>2668.75</v>
      </c>
      <c r="E50" s="11">
        <f>SUM(E43:E49)</f>
        <v>4230.4400000000005</v>
      </c>
      <c r="F50" s="11">
        <f t="shared" si="1"/>
        <v>72.56000000000131</v>
      </c>
      <c r="G50" s="26">
        <f t="shared" si="5"/>
        <v>1.7451201092864952</v>
      </c>
      <c r="H50" s="27">
        <v>4609.4199999999992</v>
      </c>
      <c r="I50" s="27">
        <v>3888.7099999999996</v>
      </c>
      <c r="J50" s="27">
        <v>4730.99</v>
      </c>
      <c r="K50" s="27">
        <f t="shared" si="2"/>
        <v>121.57000000000062</v>
      </c>
      <c r="L50" s="28">
        <f t="shared" si="6"/>
        <v>2.637425099036335</v>
      </c>
      <c r="M50" s="29">
        <f t="shared" si="7"/>
        <v>110.85986127545769</v>
      </c>
      <c r="N50" s="29">
        <f t="shared" si="7"/>
        <v>145.71278688524589</v>
      </c>
      <c r="O50" s="29">
        <f t="shared" si="7"/>
        <v>111.83210257089095</v>
      </c>
      <c r="P50" s="12">
        <v>60</v>
      </c>
      <c r="Q50" s="12">
        <f t="shared" si="4"/>
        <v>0.97224129543326399</v>
      </c>
      <c r="R50" s="38"/>
    </row>
    <row r="51" spans="1:18" ht="15" x14ac:dyDescent="0.25">
      <c r="A51" s="8">
        <v>41</v>
      </c>
      <c r="B51" s="9" t="s">
        <v>52</v>
      </c>
      <c r="C51" s="8">
        <v>0</v>
      </c>
      <c r="D51" s="8">
        <v>0</v>
      </c>
      <c r="E51" s="8">
        <v>0</v>
      </c>
      <c r="F51" s="8">
        <f t="shared" si="1"/>
        <v>0</v>
      </c>
      <c r="G51" s="22" t="str">
        <f t="shared" si="5"/>
        <v/>
      </c>
      <c r="H51" s="23">
        <v>0</v>
      </c>
      <c r="I51" s="23">
        <v>0</v>
      </c>
      <c r="J51" s="23">
        <v>0</v>
      </c>
      <c r="K51" s="23">
        <f t="shared" si="2"/>
        <v>0</v>
      </c>
      <c r="L51" s="23">
        <f t="shared" si="2"/>
        <v>0</v>
      </c>
      <c r="M51" s="23">
        <f t="shared" si="2"/>
        <v>0</v>
      </c>
      <c r="N51" s="23">
        <f t="shared" si="2"/>
        <v>0</v>
      </c>
      <c r="O51" s="23">
        <f t="shared" si="2"/>
        <v>0</v>
      </c>
      <c r="P51" s="8">
        <v>60</v>
      </c>
      <c r="Q51" s="10">
        <f t="shared" si="4"/>
        <v>0</v>
      </c>
      <c r="R51" s="37"/>
    </row>
    <row r="52" spans="1:18" ht="15" x14ac:dyDescent="0.25">
      <c r="A52" s="8">
        <v>42</v>
      </c>
      <c r="B52" s="9" t="s">
        <v>53</v>
      </c>
      <c r="C52" s="8">
        <v>0</v>
      </c>
      <c r="D52" s="8">
        <v>0</v>
      </c>
      <c r="E52" s="8">
        <v>0</v>
      </c>
      <c r="F52" s="8">
        <f t="shared" si="1"/>
        <v>0</v>
      </c>
      <c r="G52" s="22" t="str">
        <f t="shared" si="5"/>
        <v/>
      </c>
      <c r="H52" s="23">
        <v>0</v>
      </c>
      <c r="I52" s="23">
        <v>0</v>
      </c>
      <c r="J52" s="23">
        <v>0</v>
      </c>
      <c r="K52" s="23">
        <f t="shared" ref="K52:O58" si="8">(J52-H52)</f>
        <v>0</v>
      </c>
      <c r="L52" s="23">
        <f t="shared" si="8"/>
        <v>0</v>
      </c>
      <c r="M52" s="23">
        <f t="shared" si="8"/>
        <v>0</v>
      </c>
      <c r="N52" s="23">
        <f t="shared" si="8"/>
        <v>0</v>
      </c>
      <c r="O52" s="23">
        <f t="shared" si="8"/>
        <v>0</v>
      </c>
      <c r="P52" s="8">
        <v>60</v>
      </c>
      <c r="Q52" s="10">
        <f t="shared" si="4"/>
        <v>0</v>
      </c>
      <c r="R52" s="37"/>
    </row>
    <row r="53" spans="1:18" ht="15" x14ac:dyDescent="0.25">
      <c r="A53" s="8">
        <v>43</v>
      </c>
      <c r="B53" s="9" t="s">
        <v>54</v>
      </c>
      <c r="C53" s="8">
        <v>0</v>
      </c>
      <c r="D53" s="8">
        <v>0</v>
      </c>
      <c r="E53" s="8">
        <v>0</v>
      </c>
      <c r="F53" s="8">
        <f t="shared" si="1"/>
        <v>0</v>
      </c>
      <c r="G53" s="22" t="str">
        <f t="shared" si="5"/>
        <v/>
      </c>
      <c r="H53" s="23">
        <v>0</v>
      </c>
      <c r="I53" s="23">
        <v>0</v>
      </c>
      <c r="J53" s="23">
        <v>0</v>
      </c>
      <c r="K53" s="23">
        <f t="shared" si="8"/>
        <v>0</v>
      </c>
      <c r="L53" s="23">
        <f t="shared" si="8"/>
        <v>0</v>
      </c>
      <c r="M53" s="23">
        <f t="shared" si="8"/>
        <v>0</v>
      </c>
      <c r="N53" s="23">
        <f t="shared" si="8"/>
        <v>0</v>
      </c>
      <c r="O53" s="23">
        <f t="shared" si="8"/>
        <v>0</v>
      </c>
      <c r="P53" s="8">
        <v>60</v>
      </c>
      <c r="Q53" s="10">
        <f t="shared" si="4"/>
        <v>0</v>
      </c>
    </row>
    <row r="54" spans="1:18" ht="15" x14ac:dyDescent="0.25">
      <c r="A54" s="8">
        <v>44</v>
      </c>
      <c r="B54" s="9" t="s">
        <v>55</v>
      </c>
      <c r="C54" s="8">
        <v>0</v>
      </c>
      <c r="D54" s="8">
        <v>0</v>
      </c>
      <c r="E54" s="8">
        <v>0</v>
      </c>
      <c r="F54" s="8">
        <f t="shared" si="1"/>
        <v>0</v>
      </c>
      <c r="G54" s="22" t="str">
        <f t="shared" si="5"/>
        <v/>
      </c>
      <c r="H54" s="23">
        <v>0</v>
      </c>
      <c r="I54" s="23">
        <v>0</v>
      </c>
      <c r="J54" s="23">
        <v>0</v>
      </c>
      <c r="K54" s="23">
        <f t="shared" si="8"/>
        <v>0</v>
      </c>
      <c r="L54" s="23">
        <f t="shared" si="8"/>
        <v>0</v>
      </c>
      <c r="M54" s="23">
        <f t="shared" si="8"/>
        <v>0</v>
      </c>
      <c r="N54" s="23">
        <f t="shared" si="8"/>
        <v>0</v>
      </c>
      <c r="O54" s="23">
        <f t="shared" si="8"/>
        <v>0</v>
      </c>
      <c r="P54" s="8">
        <v>60</v>
      </c>
      <c r="Q54" s="10">
        <f t="shared" si="4"/>
        <v>0</v>
      </c>
    </row>
    <row r="55" spans="1:18" ht="15" x14ac:dyDescent="0.25">
      <c r="A55" s="8">
        <v>45</v>
      </c>
      <c r="B55" s="9" t="s">
        <v>56</v>
      </c>
      <c r="C55" s="8">
        <v>0</v>
      </c>
      <c r="D55" s="8">
        <v>0</v>
      </c>
      <c r="E55" s="8">
        <v>0</v>
      </c>
      <c r="F55" s="8">
        <f t="shared" si="1"/>
        <v>0</v>
      </c>
      <c r="G55" s="22" t="str">
        <f t="shared" si="5"/>
        <v/>
      </c>
      <c r="H55" s="23">
        <v>0</v>
      </c>
      <c r="I55" s="23">
        <v>0</v>
      </c>
      <c r="J55" s="23">
        <v>0</v>
      </c>
      <c r="K55" s="23">
        <f t="shared" si="8"/>
        <v>0</v>
      </c>
      <c r="L55" s="23">
        <f t="shared" si="8"/>
        <v>0</v>
      </c>
      <c r="M55" s="23">
        <f t="shared" si="8"/>
        <v>0</v>
      </c>
      <c r="N55" s="23">
        <f t="shared" si="8"/>
        <v>0</v>
      </c>
      <c r="O55" s="23">
        <f t="shared" si="8"/>
        <v>0</v>
      </c>
      <c r="P55" s="8">
        <v>60</v>
      </c>
      <c r="Q55" s="10">
        <f t="shared" si="4"/>
        <v>0</v>
      </c>
    </row>
    <row r="56" spans="1:18" ht="15" x14ac:dyDescent="0.25">
      <c r="A56" s="8">
        <v>46</v>
      </c>
      <c r="B56" s="9" t="s">
        <v>57</v>
      </c>
      <c r="C56" s="8">
        <v>0</v>
      </c>
      <c r="D56" s="8">
        <v>0</v>
      </c>
      <c r="E56" s="8">
        <v>0</v>
      </c>
      <c r="F56" s="8">
        <f t="shared" si="1"/>
        <v>0</v>
      </c>
      <c r="G56" s="22" t="str">
        <f t="shared" si="5"/>
        <v/>
      </c>
      <c r="H56" s="23">
        <v>0</v>
      </c>
      <c r="I56" s="23">
        <v>0</v>
      </c>
      <c r="J56" s="23">
        <v>0</v>
      </c>
      <c r="K56" s="23">
        <f t="shared" si="8"/>
        <v>0</v>
      </c>
      <c r="L56" s="23">
        <f t="shared" si="8"/>
        <v>0</v>
      </c>
      <c r="M56" s="23">
        <f t="shared" si="8"/>
        <v>0</v>
      </c>
      <c r="N56" s="23">
        <f t="shared" si="8"/>
        <v>0</v>
      </c>
      <c r="O56" s="23">
        <f t="shared" si="8"/>
        <v>0</v>
      </c>
      <c r="P56" s="8">
        <v>60</v>
      </c>
      <c r="Q56" s="10">
        <f t="shared" si="4"/>
        <v>0</v>
      </c>
    </row>
    <row r="57" spans="1:18" x14ac:dyDescent="0.2">
      <c r="A57" s="39" t="s">
        <v>58</v>
      </c>
      <c r="B57" s="40"/>
      <c r="C57" s="11">
        <f>SUM(C51:C56)</f>
        <v>0</v>
      </c>
      <c r="D57" s="11">
        <f>SUM(D51:D56)</f>
        <v>0</v>
      </c>
      <c r="E57" s="11">
        <f>SUM(E51:E56)</f>
        <v>0</v>
      </c>
      <c r="F57" s="11">
        <f t="shared" si="1"/>
        <v>0</v>
      </c>
      <c r="G57" s="26" t="str">
        <f t="shared" si="5"/>
        <v/>
      </c>
      <c r="H57" s="27">
        <f>SUM(H51:H56)</f>
        <v>0</v>
      </c>
      <c r="I57" s="27">
        <f>SUM(I51:I56)</f>
        <v>0</v>
      </c>
      <c r="J57" s="27">
        <f>SUM(J51:J56)</f>
        <v>0</v>
      </c>
      <c r="K57" s="27">
        <f t="shared" si="8"/>
        <v>0</v>
      </c>
      <c r="L57" s="27">
        <f t="shared" si="8"/>
        <v>0</v>
      </c>
      <c r="M57" s="27">
        <f t="shared" si="8"/>
        <v>0</v>
      </c>
      <c r="N57" s="27">
        <f t="shared" si="8"/>
        <v>0</v>
      </c>
      <c r="O57" s="27">
        <f t="shared" si="8"/>
        <v>0</v>
      </c>
      <c r="P57" s="12">
        <v>60</v>
      </c>
      <c r="Q57" s="12">
        <f t="shared" si="4"/>
        <v>0</v>
      </c>
    </row>
    <row r="58" spans="1:18" x14ac:dyDescent="0.2">
      <c r="A58" s="39" t="s">
        <v>59</v>
      </c>
      <c r="B58" s="40"/>
      <c r="C58" s="11">
        <f>SUM(C18+C38+C40+C42+C50+C57)</f>
        <v>310684.25999999995</v>
      </c>
      <c r="D58" s="11">
        <f>SUM(D18+D38+D40+D42+D50+D57)</f>
        <v>274625.44</v>
      </c>
      <c r="E58" s="11">
        <f>SUM(E18+E38+E40+E42+E50+E57)</f>
        <v>301566.62</v>
      </c>
      <c r="F58" s="11">
        <f t="shared" si="1"/>
        <v>-9117.6399999999558</v>
      </c>
      <c r="G58" s="26">
        <f t="shared" si="5"/>
        <v>-2.9346964664382922</v>
      </c>
      <c r="H58" s="27">
        <f>SUM(H18+H38+H40+H42+H50+H57)</f>
        <v>234123.84999999998</v>
      </c>
      <c r="I58" s="27">
        <f>SUM(I18+I38+I40+I42+I50+I57)</f>
        <v>214135.25999999998</v>
      </c>
      <c r="J58" s="29">
        <f>SUM(J18+J38+J40+J42+J50+J57)</f>
        <v>242512.09000000003</v>
      </c>
      <c r="K58" s="27">
        <f t="shared" si="8"/>
        <v>8388.2400000000489</v>
      </c>
      <c r="L58" s="28">
        <f t="shared" si="6"/>
        <v>3.5828216561448349</v>
      </c>
      <c r="M58" s="29">
        <f t="shared" si="7"/>
        <v>75.357486729453242</v>
      </c>
      <c r="N58" s="29">
        <f t="shared" si="7"/>
        <v>77.973570110620486</v>
      </c>
      <c r="O58" s="29">
        <f t="shared" si="7"/>
        <v>80.417418214257282</v>
      </c>
      <c r="P58" s="12">
        <v>60</v>
      </c>
      <c r="Q58" s="12">
        <f t="shared" si="4"/>
        <v>5.0599314848040393</v>
      </c>
    </row>
    <row r="59" spans="1:18" x14ac:dyDescent="0.2">
      <c r="G59" s="30" t="str">
        <f t="shared" si="5"/>
        <v/>
      </c>
      <c r="L59" s="32" t="str">
        <f t="shared" si="6"/>
        <v/>
      </c>
    </row>
    <row r="60" spans="1:18" x14ac:dyDescent="0.2">
      <c r="G60" s="30" t="str">
        <f t="shared" si="5"/>
        <v/>
      </c>
      <c r="L60" s="32" t="str">
        <f t="shared" si="6"/>
        <v/>
      </c>
    </row>
  </sheetData>
  <mergeCells count="19">
    <mergeCell ref="C1:Q1"/>
    <mergeCell ref="C2:M2"/>
    <mergeCell ref="P2:Q2"/>
    <mergeCell ref="A3:A4"/>
    <mergeCell ref="B3:B4"/>
    <mergeCell ref="C3:G3"/>
    <mergeCell ref="H3:L3"/>
    <mergeCell ref="M3:Q3"/>
    <mergeCell ref="A57:B57"/>
    <mergeCell ref="A58:B58"/>
    <mergeCell ref="R3:R52"/>
    <mergeCell ref="F4:G4"/>
    <mergeCell ref="K4:L4"/>
    <mergeCell ref="P4:Q4"/>
    <mergeCell ref="A18:B18"/>
    <mergeCell ref="A38:B38"/>
    <mergeCell ref="A40:B40"/>
    <mergeCell ref="A42:B42"/>
    <mergeCell ref="A50:B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CD Ratio BANK WISE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2025-09-30T08:20:15Z</dcterms:modified>
</cp:coreProperties>
</file>